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46635\Desktop\"/>
    </mc:Choice>
  </mc:AlternateContent>
  <bookViews>
    <workbookView xWindow="0" yWindow="0" windowWidth="23040" windowHeight="8910"/>
  </bookViews>
  <sheets>
    <sheet name="2023" sheetId="11" r:id="rId1"/>
    <sheet name="2022" sheetId="1" r:id="rId2"/>
    <sheet name="2021" sheetId="2" r:id="rId3"/>
    <sheet name="2020" sheetId="3" r:id="rId4"/>
    <sheet name="2019" sheetId="4" r:id="rId5"/>
    <sheet name="2018" sheetId="5" r:id="rId6"/>
    <sheet name="2017" sheetId="6" r:id="rId7"/>
    <sheet name="2016" sheetId="8" r:id="rId8"/>
    <sheet name="2015" sheetId="9" r:id="rId9"/>
    <sheet name="2014" sheetId="10" r:id="rId10"/>
  </sheets>
  <definedNames>
    <definedName name="_xlnm._FilterDatabase" localSheetId="4" hidden="1">'2019'!$A$3:$E$72</definedName>
    <definedName name="_xlnm._FilterDatabase" localSheetId="0" hidden="1">'2023'!$A$3:$E$3</definedName>
    <definedName name="_xlnm.Print_Area" localSheetId="9">'2014'!$A$1:$G$64</definedName>
    <definedName name="_xlnm.Print_Area" localSheetId="7">'2016'!$A$1:$G$74</definedName>
    <definedName name="_xlnm.Print_Area" localSheetId="4">'2019'!$A$1:$E$72</definedName>
    <definedName name="_xlnm.Print_Area" localSheetId="1">'2022'!$A$1:$E$78</definedName>
    <definedName name="_xlnm.Print_Titles" localSheetId="9">'2014'!$1:$1</definedName>
    <definedName name="Z_A28BB49C_3E68_4527_8E92_FE38424CC345_.wvu.FilterData" localSheetId="4" hidden="1">'2019'!$A$3:$E$72</definedName>
    <definedName name="Z_A28BB49C_3E68_4527_8E92_FE38424CC345_.wvu.PrintArea" localSheetId="4" hidden="1">'2019'!$A$1:$E$72</definedName>
    <definedName name="Z_E9D83BA5_635F_4E02_B33E_367E39DA485F_.wvu.FilterData" localSheetId="4" hidden="1">'2019'!$A$3:$E$72</definedName>
    <definedName name="Z_E9D83BA5_635F_4E02_B33E_367E39DA485F_.wvu.PrintArea" localSheetId="4" hidden="1">'2019'!$A$1:$E$72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0" i="11" l="1"/>
  <c r="D80" i="11"/>
  <c r="C80" i="11"/>
  <c r="E46" i="11"/>
  <c r="E5" i="11"/>
  <c r="E6" i="11"/>
  <c r="E7" i="11"/>
  <c r="E8" i="11"/>
  <c r="E9" i="11"/>
  <c r="E4" i="11"/>
  <c r="E11" i="11"/>
  <c r="E12" i="11"/>
  <c r="E10"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9" i="11"/>
  <c r="E40" i="11"/>
  <c r="E41" i="11"/>
  <c r="E42" i="11"/>
  <c r="E43" i="11"/>
  <c r="E44" i="11"/>
  <c r="E45"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38" i="11"/>
  <c r="D78" i="1" l="1"/>
  <c r="G2" i="10" l="1"/>
  <c r="G64" i="10" s="1"/>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B64" i="10"/>
  <c r="C64" i="10"/>
  <c r="D64" i="10"/>
  <c r="E64" i="10"/>
  <c r="F64" i="10"/>
  <c r="C67" i="9" l="1"/>
  <c r="D67" i="9"/>
  <c r="E67" i="9"/>
  <c r="C74" i="8"/>
  <c r="D74" i="8"/>
  <c r="E74" i="8"/>
  <c r="F74" i="8"/>
  <c r="G74" i="8"/>
  <c r="C69" i="6"/>
  <c r="D69" i="6"/>
  <c r="E69" i="6"/>
  <c r="C67" i="5" l="1"/>
  <c r="D67" i="5"/>
  <c r="E67" i="5"/>
  <c r="C6" i="4" l="1"/>
  <c r="E6" i="4" s="1"/>
  <c r="E72" i="4" s="1"/>
  <c r="D72" i="4"/>
  <c r="C72" i="4" l="1"/>
  <c r="C71" i="3"/>
  <c r="E71" i="3"/>
  <c r="C73" i="2" l="1"/>
  <c r="D73" i="2"/>
  <c r="E73" i="2"/>
  <c r="C78" i="1" l="1"/>
  <c r="E38"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3" i="1"/>
  <c r="E78" i="1" l="1"/>
</calcChain>
</file>

<file path=xl/sharedStrings.xml><?xml version="1.0" encoding="utf-8"?>
<sst xmlns="http://schemas.openxmlformats.org/spreadsheetml/2006/main" count="1309" uniqueCount="335">
  <si>
    <t>TITEL</t>
  </si>
  <si>
    <t>Udgiver</t>
  </si>
  <si>
    <t>Tilskud fra hovedordning</t>
  </si>
  <si>
    <t>Tilskud fra suppl.ordning</t>
  </si>
  <si>
    <t>A4 Medier</t>
  </si>
  <si>
    <t>DANSK AKTIONÆRFORENING</t>
  </si>
  <si>
    <t>Altinget</t>
  </si>
  <si>
    <t>Freeway Media ApS</t>
  </si>
  <si>
    <t>Avisen Danmark</t>
  </si>
  <si>
    <t>JYSK FYNSKE MEDIER P/S</t>
  </si>
  <si>
    <t>Berlingske</t>
  </si>
  <si>
    <t>B.T.</t>
  </si>
  <si>
    <t>Børneavisen</t>
  </si>
  <si>
    <t>Børsen</t>
  </si>
  <si>
    <t>Computerworld</t>
  </si>
  <si>
    <t>JOBINDEX MEDIA A/S</t>
  </si>
  <si>
    <t>Dagbladet Ringkøbing-Skjern</t>
  </si>
  <si>
    <t>Dagens Byggeri</t>
  </si>
  <si>
    <t>Dagens Medicin</t>
  </si>
  <si>
    <t>Danwatch.dk</t>
  </si>
  <si>
    <t>Der Nordschleswiger</t>
  </si>
  <si>
    <t>dknyt.dk</t>
  </si>
  <si>
    <t>DK NYT ApS</t>
  </si>
  <si>
    <t>Ekstra Bladet</t>
  </si>
  <si>
    <t>Fagbladet Folkeskolen ApS</t>
  </si>
  <si>
    <t>Filmmagasinet Ekko</t>
  </si>
  <si>
    <t>Finans</t>
  </si>
  <si>
    <t>Flensborg Avis</t>
  </si>
  <si>
    <t>FLENSBORG AVIS AG</t>
  </si>
  <si>
    <t>Frederiksborg Amts Avis</t>
  </si>
  <si>
    <t>Fundats</t>
  </si>
  <si>
    <t>Fyens Stiftstidende</t>
  </si>
  <si>
    <t>Fyns Amts Avis</t>
  </si>
  <si>
    <t>Føljeton</t>
  </si>
  <si>
    <t>Føljeton ApS</t>
  </si>
  <si>
    <t>Globalnyt</t>
  </si>
  <si>
    <t>Foreningen Globalnyt</t>
  </si>
  <si>
    <t>Helsingør Dagblad</t>
  </si>
  <si>
    <t>Herning Folkeblad</t>
  </si>
  <si>
    <t>HERNING FOLKEBLAD (VESTJYLLAND) A/S</t>
  </si>
  <si>
    <t>Information</t>
  </si>
  <si>
    <t>Ingeniøren</t>
  </si>
  <si>
    <t>TEKNOLOGIENS MEDIEHUS A/S</t>
  </si>
  <si>
    <t>Jyllands-Posten</t>
  </si>
  <si>
    <t>Jydske Vestkysten</t>
  </si>
  <si>
    <t>Kommunen.dk</t>
  </si>
  <si>
    <t>KOMMUNEN ApS</t>
  </si>
  <si>
    <t>Kristeligt Dagblad</t>
  </si>
  <si>
    <t>NORDISKE MEDIER A/S</t>
  </si>
  <si>
    <t>Lolland-Falsters Folketidende</t>
  </si>
  <si>
    <t>LOLLAND-FALSTERS FOLKETIDENDE A/S</t>
  </si>
  <si>
    <t>Medicinske Tidsskrifter</t>
  </si>
  <si>
    <t>Medicinske Tidsskrifter ApS</t>
  </si>
  <si>
    <t>Midtjyllands Avis</t>
  </si>
  <si>
    <t>Monitormedier</t>
  </si>
  <si>
    <t>Monitormedier A/S</t>
  </si>
  <si>
    <t>Netavisen Pio</t>
  </si>
  <si>
    <t>Newsbreak.dk</t>
  </si>
  <si>
    <t>NEWSBREAK.DK ApS</t>
  </si>
  <si>
    <t>NORDJYSKE Stiftstidende</t>
  </si>
  <si>
    <t>Politiken</t>
  </si>
  <si>
    <t>POV International</t>
  </si>
  <si>
    <t>Randers Amtsavis</t>
  </si>
  <si>
    <t>Science Report</t>
  </si>
  <si>
    <t>ScienceReport ApS</t>
  </si>
  <si>
    <t>Seismo</t>
  </si>
  <si>
    <t>BaTea ApS</t>
  </si>
  <si>
    <t>Sermitsiaq, AG og www.sermitsiaq.ag</t>
  </si>
  <si>
    <t>Sjællandske</t>
  </si>
  <si>
    <t>Skive Folkeblad</t>
  </si>
  <si>
    <t>TV-KALUNDBORG.DK ApS</t>
  </si>
  <si>
    <t>Udfordringen</t>
  </si>
  <si>
    <t>Mandag Morgen ApS</t>
  </si>
  <si>
    <t>Viborg Stifts Folkeblad</t>
  </si>
  <si>
    <t>Watch Medier</t>
  </si>
  <si>
    <t>Weekendavisen</t>
  </si>
  <si>
    <t>BERLINGSKE MEDIA A/S</t>
  </si>
  <si>
    <t>Zetland</t>
  </si>
  <si>
    <t>ZETLAND ApS</t>
  </si>
  <si>
    <t>Økonomisk Ugebrev</t>
  </si>
  <si>
    <t>Århus Stiftstidende</t>
  </si>
  <si>
    <t>Total</t>
  </si>
  <si>
    <t>A4 Medier ApS</t>
  </si>
  <si>
    <t>Forlaget Arbejderen</t>
  </si>
  <si>
    <t>avisen.dk</t>
  </si>
  <si>
    <t>Sjællandske Medier A/S</t>
  </si>
  <si>
    <t>Byggefakta A/S</t>
  </si>
  <si>
    <t>Danmarks Fonde ApS</t>
  </si>
  <si>
    <t>Mandag Morgen</t>
  </si>
  <si>
    <t>Silkeborg Avis A/S</t>
  </si>
  <si>
    <t>NB-Medier.dk</t>
  </si>
  <si>
    <t>NB-Kommune</t>
  </si>
  <si>
    <t>Det Nordjyske Mediehus</t>
  </si>
  <si>
    <t>Skive Folkeblad A/S</t>
  </si>
  <si>
    <t>Watch Medier A/S</t>
  </si>
  <si>
    <t>Økonomisk Ugebrev A/S</t>
  </si>
  <si>
    <t xml:space="preserve">Fagbladet Folkeskolen </t>
  </si>
  <si>
    <t>Kontrast</t>
  </si>
  <si>
    <t>Kontrast.dk Aps</t>
  </si>
  <si>
    <t>KøbenhavnLIV</t>
  </si>
  <si>
    <t>Samsø Posten</t>
  </si>
  <si>
    <t>SAMSØ POSTEN ApS</t>
  </si>
  <si>
    <t>Solidaritet</t>
  </si>
  <si>
    <t>The Copenhagen Post</t>
  </si>
  <si>
    <t>CPHPOST.DK ApS</t>
  </si>
  <si>
    <t>Euroinvestor.dk</t>
  </si>
  <si>
    <t>Aktionæren (inkl. Aktionærernes Nyhedsbrev og shareholders.dk)</t>
  </si>
  <si>
    <t>Aps Altinget.dk</t>
  </si>
  <si>
    <t>Arbejderen</t>
  </si>
  <si>
    <t>BTMX P/S</t>
  </si>
  <si>
    <t>Bornholms Tidende</t>
  </si>
  <si>
    <t>AKTIESELSKABET BORNHOLMS TIDENDE</t>
  </si>
  <si>
    <t>JP/Politikens Hus A/S</t>
  </si>
  <si>
    <t>DAGBLADET BØRSEN A/S</t>
  </si>
  <si>
    <t>Dagbladet</t>
  </si>
  <si>
    <t>Dagbladet Holstebro - Struer - Lemvig</t>
  </si>
  <si>
    <t>Dagens Medicin A/S</t>
  </si>
  <si>
    <t>Fonden Danwatch</t>
  </si>
  <si>
    <t>Deutscher Presseverein/Der Nordschleswiger</t>
  </si>
  <si>
    <t>Hus Forbi</t>
  </si>
  <si>
    <t>Foreningen Hus Forbi</t>
  </si>
  <si>
    <t>A/S Information</t>
  </si>
  <si>
    <t>InsideBusiness www.ib.dk</t>
  </si>
  <si>
    <t>Inside Media</t>
  </si>
  <si>
    <t>AKTIESELSKABET KRISTELIGT DAGBLAD</t>
  </si>
  <si>
    <t>Licitationen - Byggeriets Dagblad</t>
  </si>
  <si>
    <t>Foreningen Pio</t>
  </si>
  <si>
    <t>Nordvestnyt</t>
  </si>
  <si>
    <t>Den Erhvervsdrivende Fond Sermitsiaq.AG</t>
  </si>
  <si>
    <t>TV-Kalundborg.dk</t>
  </si>
  <si>
    <t>FONDEN DEN SELVEJENDE INSTITUTION UDFORDRINGEN</t>
  </si>
  <si>
    <t>Vejle Amts Folkeblad / Fredericia Dagblad / Horsens Folkeblad</t>
  </si>
  <si>
    <t>Endeligt tilskud</t>
  </si>
  <si>
    <t>Redaktionel produktionsstøtte 2022 – Endeligt tilskud</t>
  </si>
  <si>
    <t>ØKONOMISK UGEBREV A/S</t>
  </si>
  <si>
    <t>WATCH MEDIER A/S</t>
  </si>
  <si>
    <t>Ugebrevet Mandag Morgen</t>
  </si>
  <si>
    <t>SF 2020 A/S</t>
  </si>
  <si>
    <t>SJÆLLANDSKE MEDIER A/S</t>
  </si>
  <si>
    <t>DEN ERHVERVSDRIVENDE FOND SERMITSIAQ.AG</t>
  </si>
  <si>
    <t>JP/POLITIKENS HUS A/S</t>
  </si>
  <si>
    <t>NORDJYSKE MEDIER A/S</t>
  </si>
  <si>
    <t>Ullum &amp; Vind Media ApS</t>
  </si>
  <si>
    <t>NB-Nyt</t>
  </si>
  <si>
    <t>SILKEBORG AVIS A/S</t>
  </si>
  <si>
    <t>Kjerteminde Avis ApS</t>
  </si>
  <si>
    <t>Kjerteminde Avis - www.kjavis.dk</t>
  </si>
  <si>
    <t>Inside Media IVS</t>
  </si>
  <si>
    <t>A/S INFORMATION</t>
  </si>
  <si>
    <t>FORENINGEN HUS FORBI</t>
  </si>
  <si>
    <t>hus forbi</t>
  </si>
  <si>
    <t>HELSINGØR DAGBLAD A/S</t>
  </si>
  <si>
    <t>Fyens Amts Avis</t>
  </si>
  <si>
    <t>Danmarks Fonde IVS</t>
  </si>
  <si>
    <t>FONDEN FILMMAGASINET EKKO</t>
  </si>
  <si>
    <t>Fagbladet Folkeskolen Aps</t>
  </si>
  <si>
    <t>Deutscher Presseverein/ Der Nordschleswiger</t>
  </si>
  <si>
    <t>FONDEN DANWATCH</t>
  </si>
  <si>
    <t>FBG Medier A/S</t>
  </si>
  <si>
    <t>Dagbladet Holstebro-Struer-Lemvig</t>
  </si>
  <si>
    <t xml:space="preserve">Dagbladet </t>
  </si>
  <si>
    <t>Avisen.dk</t>
  </si>
  <si>
    <t>FORLAGET ARBEJDEREN</t>
  </si>
  <si>
    <t>ApS ALTINGET.DK</t>
  </si>
  <si>
    <t>Aktionæren (inkl. Aktionærernes Nyhedsbrev og 
shareholders.dk)</t>
  </si>
  <si>
    <t>a4medier ApS</t>
  </si>
  <si>
    <t>Tilskud til redaktionel produktionsstøtte 2021 – Endeligt tilskud</t>
  </si>
  <si>
    <t>Fonden Den Selvejende Institution Udfordringen</t>
  </si>
  <si>
    <t>SKIVE FOLKEBLAD G/S</t>
  </si>
  <si>
    <t>Sermitsiaq, AG og www.sermitsiaq.AG</t>
  </si>
  <si>
    <t>F5 ApS</t>
  </si>
  <si>
    <t>Magasinet F5</t>
  </si>
  <si>
    <t>MonitorMedia ApS</t>
  </si>
  <si>
    <t>Kulturmonitor</t>
  </si>
  <si>
    <t>kommunen.dk</t>
  </si>
  <si>
    <t>KJ.A. HOLDING ApS</t>
  </si>
  <si>
    <t>Kjerteminde Avis</t>
  </si>
  <si>
    <t>Hus forbi</t>
  </si>
  <si>
    <t>Forbrugerrådet Tænk</t>
  </si>
  <si>
    <t>DAGBLADET/Frederiksborg Amts Avis</t>
  </si>
  <si>
    <t>Aktionæren (Inkl. Aktionærens Nyhedsbrev og Shareholders.dk)</t>
  </si>
  <si>
    <t>A4medier</t>
  </si>
  <si>
    <t>Tilskud til redaktionel produktionsstøtte 2020 – endeligt tilskud</t>
  </si>
  <si>
    <t>www.danwatch.dk</t>
  </si>
  <si>
    <t>Vice ApS</t>
  </si>
  <si>
    <t>Vice</t>
  </si>
  <si>
    <t>Version2</t>
  </si>
  <si>
    <t>Vejle Amts Folkeblad / Fredericia Dagblad</t>
  </si>
  <si>
    <t>Morsø Folkeblad</t>
  </si>
  <si>
    <t>Horsens Folkeblad</t>
  </si>
  <si>
    <t>BT</t>
  </si>
  <si>
    <t>Samlet tilskud</t>
  </si>
  <si>
    <t>Titel</t>
  </si>
  <si>
    <t>Tilskud til redaktionel produktion 2019 - endeligt tilskud</t>
  </si>
  <si>
    <t xml:space="preserve">Jysk Fynske Medier_x000D_
</t>
  </si>
  <si>
    <t>WEEKENDAVISEN A/S</t>
  </si>
  <si>
    <t>Vejle Amts Folkeblad/Fredericia Dagblad</t>
  </si>
  <si>
    <t>SKIVE FOLKEBLAD</t>
  </si>
  <si>
    <t xml:space="preserve">SAMSØ POSTEN ApS_x000D_
</t>
  </si>
  <si>
    <t xml:space="preserve">Samsø Posten_x000D_
</t>
  </si>
  <si>
    <t>Nordjyske Medier A/S</t>
  </si>
  <si>
    <t>Nordjyske Stiftstidende</t>
  </si>
  <si>
    <t>METROXPRESS DENMARK A/S</t>
  </si>
  <si>
    <t>Metroxpress</t>
  </si>
  <si>
    <t>KOMMUNEN Aps</t>
  </si>
  <si>
    <t>Kommunen</t>
  </si>
  <si>
    <t>Kids News</t>
  </si>
  <si>
    <t>JydskeVestkysten</t>
  </si>
  <si>
    <t>MEDIEHUSET INGENIØREN A/S</t>
  </si>
  <si>
    <t>HERNING FOLKEBLAD A/S</t>
  </si>
  <si>
    <t>DAGBLADET DER NORDSCHLESWIGER</t>
  </si>
  <si>
    <t>Børsen Associated Media A/S</t>
  </si>
  <si>
    <t>FAGBLADSGRUPPEN A/S</t>
  </si>
  <si>
    <t>DAGBLADET / Frederiksborg Amts Avis</t>
  </si>
  <si>
    <t>BORNHOLMS TIDENDE A/S</t>
  </si>
  <si>
    <t>Aktionæren (inkl. Aktionærens Nyhedsbrev og www.shareholders.dk)</t>
  </si>
  <si>
    <t>NORDISKE MEDIER, København A/S</t>
  </si>
  <si>
    <t xml:space="preserve">TV-KALUNDBORG.DK ApS_x000D_
</t>
  </si>
  <si>
    <t xml:space="preserve">The Copenhagen Post m.fl_x000D_
</t>
  </si>
  <si>
    <t>newsbreak.dk</t>
  </si>
  <si>
    <t>MANDAG MORGEN MEDIA ApS</t>
  </si>
  <si>
    <t>KJ.A. HOLDING APS</t>
  </si>
  <si>
    <t>dknyt Aps</t>
  </si>
  <si>
    <t>AVISEN.DK ApS</t>
  </si>
  <si>
    <t>Altinget.dk</t>
  </si>
  <si>
    <t>Tilskud fra supplementsordningen</t>
  </si>
  <si>
    <t>Tilskud fra hovedordningen</t>
  </si>
  <si>
    <t>Title</t>
  </si>
  <si>
    <t>Vejle Amts Folkeblad/Fredericia 
Dagblad</t>
  </si>
  <si>
    <t>THE MURMUR ApS</t>
  </si>
  <si>
    <t>The Murmur</t>
  </si>
  <si>
    <t>Foreningen Det Ny Monsun</t>
  </si>
  <si>
    <t>modkraft.dk</t>
  </si>
  <si>
    <t>DAGBLADET / Frederiksborg 
Amts Avis</t>
  </si>
  <si>
    <t>ODSGARD REKLAME/MARKETING A/S</t>
  </si>
  <si>
    <t>BygTek</t>
  </si>
  <si>
    <t>Aktionæren (inkl. Aktionærens 
Nyhedsbrev og 
www.shareholders.dk)</t>
  </si>
  <si>
    <t>December 2017</t>
  </si>
  <si>
    <t>Tilskud til redaktionel produktion 2017 - endeligt tilskud</t>
  </si>
  <si>
    <t>I ALT</t>
  </si>
  <si>
    <t>Jysk Fynske Medier</t>
  </si>
  <si>
    <t>Moving Media ApS</t>
  </si>
  <si>
    <t>Zaman Iskandinavya</t>
  </si>
  <si>
    <t>Cphpost.dk Aps</t>
  </si>
  <si>
    <t>Weekly-Online-Daily- Copenhagen Post</t>
  </si>
  <si>
    <t>Weekendavisen A/S</t>
  </si>
  <si>
    <t>Mediehuset Ingeniøren A/S</t>
  </si>
  <si>
    <t>Vejle Amts Folkeblad</t>
  </si>
  <si>
    <t xml:space="preserve">Fonden Den Selvejende Institution 
Udfordringen </t>
  </si>
  <si>
    <t>Fotograf Jens Nielsen ApS</t>
  </si>
  <si>
    <t>Jyllands-Posten A/S</t>
  </si>
  <si>
    <t>Newsbreak.dk ApS</t>
  </si>
  <si>
    <t>Metroxpress Denmark A/S</t>
  </si>
  <si>
    <t>Mandag Morgen Media ApS</t>
  </si>
  <si>
    <t>Lolland-Falsters Folketidende A/S</t>
  </si>
  <si>
    <t>Nordiske Medier, København A/S</t>
  </si>
  <si>
    <t>Aktieselskabet Kristeligt Dagblad</t>
  </si>
  <si>
    <t>Kommunen A/S</t>
  </si>
  <si>
    <t>Kj.A. Holding Aps</t>
  </si>
  <si>
    <t>Berlingske Media A/S</t>
  </si>
  <si>
    <t>Industry Supply Danmark A/S</t>
  </si>
  <si>
    <t>Industry Supply</t>
  </si>
  <si>
    <t>Herning Folkeblad A/S</t>
  </si>
  <si>
    <t>Helsingør Dagblad A/S</t>
  </si>
  <si>
    <t>Flensborg Avis AG</t>
  </si>
  <si>
    <t>Fonden Filmmagasinet EKKO</t>
  </si>
  <si>
    <t>DK Nyt ApS</t>
  </si>
  <si>
    <t>Dagblader Der NordSchleswiger</t>
  </si>
  <si>
    <t>Den Korte Avis ApS</t>
  </si>
  <si>
    <t>Den Korte Avis</t>
  </si>
  <si>
    <t>Fagbladsgruppen A/S</t>
  </si>
  <si>
    <t>Jobindex Media A/S</t>
  </si>
  <si>
    <t>Dagbladet Børsen A/S</t>
  </si>
  <si>
    <t>Odsgaard Reklame/Marketing A/S</t>
  </si>
  <si>
    <t>Bornholms Tidende A/S</t>
  </si>
  <si>
    <t>Moving Meida Aps</t>
  </si>
  <si>
    <t>Bahar</t>
  </si>
  <si>
    <t>Avisen.dk Aps</t>
  </si>
  <si>
    <t>Dansk Aktionærforening</t>
  </si>
  <si>
    <t>Aktionæren</t>
  </si>
  <si>
    <t>Tilskud fra overgangs-ordningen</t>
  </si>
  <si>
    <t>Endeligt tilskud
for 2016 inkl. tillæg</t>
  </si>
  <si>
    <t>Tillæg til tilsagn i 
december 2016</t>
  </si>
  <si>
    <t>Tilskud fra supplements-ordningen</t>
  </si>
  <si>
    <t xml:space="preserve">Samlet tilskud 
pr. april 2016 </t>
  </si>
  <si>
    <t>Maj 2017</t>
  </si>
  <si>
    <t>Tilskud til redaktionel produktion 2016</t>
  </si>
  <si>
    <t>TIME</t>
  </si>
  <si>
    <t>Opinionen</t>
  </si>
  <si>
    <t>Nyhedsmagasinet Danske Kommuner</t>
  </si>
  <si>
    <t>Dagens medicin</t>
  </si>
  <si>
    <t>ByggeTeknik (Dagens Byggeri)</t>
  </si>
  <si>
    <t>aoib.dk (Alt Om Ikast-Brande)/Ikast Avis</t>
  </si>
  <si>
    <t>Se supplerende tilskud for samlet produktionsstøtte</t>
  </si>
  <si>
    <t>Ugebrevet A4</t>
  </si>
  <si>
    <t>TILSKUD FRA OVERGANGSORDNING</t>
  </si>
  <si>
    <t xml:space="preserve">TILSKUD FRA SUPPLEMENTSORDNINGEN </t>
  </si>
  <si>
    <t xml:space="preserve">TILSKUD FRA HOVEDORDNING </t>
  </si>
  <si>
    <t>TILSKUD I ALT I 2015 INKL. OVERGANGSORDNING</t>
  </si>
  <si>
    <t xml:space="preserve"> 8. januar 2016</t>
  </si>
  <si>
    <t>Tilskud til redaktionel produktion 2015</t>
  </si>
  <si>
    <t>Kanal Frederikshavn</t>
  </si>
  <si>
    <t>Dagens.dk</t>
  </si>
  <si>
    <t>byggeteknik, maskinteknik, grønteknik</t>
  </si>
  <si>
    <t>TILSKUD I ALT I 2014 INKL. EKSTRA TILSKUD</t>
  </si>
  <si>
    <t>EKSTRA TILSKUD FRA HOVEDORDNING DEC. 2014</t>
  </si>
  <si>
    <t>ORDINÆRT TILSKUD I ALT 2014</t>
  </si>
  <si>
    <t>TILSKUD FRA OVERGANGS-ORDNING</t>
  </si>
  <si>
    <t>TILSKUD FRA SUPPLEMENTS-ORDNING</t>
  </si>
  <si>
    <t>TILSKUD FRA HOVEDORDNING</t>
  </si>
  <si>
    <t>20. december 2022</t>
  </si>
  <si>
    <t>Redaktionel produktionsstøtte 2023 – foreløbigt tilskud*</t>
  </si>
  <si>
    <t>A4 Medier Aps</t>
  </si>
  <si>
    <t>DAGBLADET</t>
  </si>
  <si>
    <t>Dagbladet Børsen</t>
  </si>
  <si>
    <t>Der Nordschleswiger / Deutscher Presseverein</t>
  </si>
  <si>
    <t>Folkeskolen</t>
  </si>
  <si>
    <t>Herning Folkeblad (Vestjylland) A/S</t>
  </si>
  <si>
    <t>Teknologiens Mediehus A/S</t>
  </si>
  <si>
    <t>Kjerteminde Avis Aps</t>
  </si>
  <si>
    <t>Kommune ApS</t>
  </si>
  <si>
    <t>Kontrast.dk</t>
  </si>
  <si>
    <t>Kontrast.dk aps</t>
  </si>
  <si>
    <t>Nordvest Nyt</t>
  </si>
  <si>
    <t>Samsø Posten ApS</t>
  </si>
  <si>
    <t>Seismo Media</t>
  </si>
  <si>
    <t>cphpost.dk ApS</t>
  </si>
  <si>
    <t>Vid&amp;Sans</t>
  </si>
  <si>
    <t>Aarhus Universitetsforlag</t>
  </si>
  <si>
    <t>Zetland ApS</t>
  </si>
  <si>
    <t>Økonomisk UGebrev A/S</t>
  </si>
  <si>
    <t>NB-Medier ApS</t>
  </si>
  <si>
    <t>Foreløbigt tilskud</t>
  </si>
  <si>
    <t>13. januar 2023</t>
  </si>
  <si>
    <t>*Som følge af, at der ikke er vedtaget en finanslov for finansåret 2023, ydes redaktionel produktionsstøtte – indtil en endelig finanslov er vedtaget – i henhold til den midlertidige bevillingslov for 2023, som Folketinget vedtog den 22. december 2022. Tilskud er derfor foreløbigt beregnet på baggrund af bevillingen for 2022, som fremgår af finanslov for finansåret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</si>
</sst>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_-* #,##0_-;\-* #,##0_-;_-* &quot;-&quot;??_-;_-@_-"/>
    <numFmt numFmtId="166" formatCode="_-* #,##0.0_-;\-* #,##0.0_-;_-* &quot;-&quot;??_-;_-@_-"/>
    <numFmt numFmtId="167" formatCode="_-* #,##0.00\ _k_r_._-;\-* #,##0.00\ _k_r_._-;_-* &quot;-&quot;??\ _k_r_._-;_-@_-"/>
    <numFmt numFmtId="168" formatCode="_ * #,##0.00_ ;_ * \-#,##0.00_ ;_ * &quot;-&quot;??_ ;_ @_ "/>
    <numFmt numFmtId="169" formatCode="_ [$kr.-406]\ * #,##0.00_ ;_ [$kr.-406]\ * \-#,##0.00_ ;_ [$kr.-406]\ * &quot;-&quot;??_ ;_ @_ "/>
    <numFmt numFmtId="170" formatCode="#,##0.00_ ;\-#,##0.00\ "/>
  </numFmts>
  <fonts count="33">
    <font>
      <sz val="11"/>
      <color theme="1"/>
      <name val="Calibri"/>
      <family val="2"/>
      <scheme val="minor"/>
    </font>
    <font>
      <sz val="11"/>
      <color theme="1"/>
      <name val="Calibri"/>
      <family val="2"/>
      <scheme val="minor"/>
    </font>
    <font>
      <sz val="12"/>
      <color theme="1"/>
      <name val="Calibri"/>
      <family val="2"/>
      <scheme val="minor"/>
    </font>
    <font>
      <sz val="12"/>
      <name val="Calibri"/>
      <family val="2"/>
      <scheme val="minor"/>
    </font>
    <font>
      <b/>
      <sz val="12"/>
      <color theme="1"/>
      <name val="Calibri"/>
      <family val="2"/>
      <scheme val="minor"/>
    </font>
    <font>
      <b/>
      <sz val="12"/>
      <color rgb="FF000000"/>
      <name val="Calibri"/>
      <family val="2"/>
      <scheme val="minor"/>
    </font>
    <font>
      <b/>
      <sz val="18"/>
      <name val="Calibri Light"/>
      <family val="2"/>
    </font>
    <font>
      <i/>
      <sz val="11"/>
      <color theme="1"/>
      <name val="Calibri"/>
      <family val="2"/>
      <scheme val="minor"/>
    </font>
    <font>
      <b/>
      <sz val="11"/>
      <color theme="1"/>
      <name val="Calibri"/>
      <family val="2"/>
      <scheme val="minor"/>
    </font>
    <font>
      <sz val="11"/>
      <name val="Calibri"/>
      <family val="2"/>
      <scheme val="minor"/>
    </font>
    <font>
      <b/>
      <sz val="11"/>
      <color rgb="FF000000"/>
      <name val="Calibri"/>
      <family val="2"/>
      <scheme val="minor"/>
    </font>
    <font>
      <b/>
      <sz val="16"/>
      <name val="Calibri "/>
    </font>
    <font>
      <sz val="10"/>
      <color theme="1"/>
      <name val="Calibri"/>
      <family val="2"/>
      <scheme val="minor"/>
    </font>
    <font>
      <sz val="10"/>
      <color rgb="FF000000"/>
      <name val="Calibri"/>
      <family val="2"/>
      <scheme val="minor"/>
    </font>
    <font>
      <b/>
      <sz val="10"/>
      <color rgb="FF000000"/>
      <name val="Calibri"/>
      <family val="2"/>
      <scheme val="minor"/>
    </font>
    <font>
      <sz val="11"/>
      <name val="Dialog"/>
    </font>
    <font>
      <b/>
      <sz val="10"/>
      <color theme="1"/>
      <name val="Calibri"/>
      <family val="2"/>
      <scheme val="minor"/>
    </font>
    <font>
      <b/>
      <sz val="16"/>
      <name val="Calibri Light"/>
      <family val="2"/>
    </font>
    <font>
      <sz val="10"/>
      <color indexed="8"/>
      <name val="Arial"/>
      <family val="2"/>
    </font>
    <font>
      <b/>
      <sz val="10"/>
      <color indexed="8"/>
      <name val="Arial"/>
      <family val="2"/>
    </font>
    <font>
      <b/>
      <sz val="9"/>
      <color indexed="8"/>
      <name val="Arial"/>
      <family val="2"/>
    </font>
    <font>
      <b/>
      <sz val="12"/>
      <color indexed="8"/>
      <name val="Arial"/>
      <family val="2"/>
    </font>
    <font>
      <sz val="10"/>
      <color indexed="8"/>
      <name val="ARIAL"/>
      <charset val="1"/>
    </font>
    <font>
      <sz val="10"/>
      <color indexed="8"/>
      <name val="Verdana"/>
      <family val="2"/>
    </font>
    <font>
      <b/>
      <sz val="10"/>
      <color indexed="8"/>
      <name val="Verdana"/>
      <family val="2"/>
    </font>
    <font>
      <b/>
      <sz val="11"/>
      <color theme="1"/>
      <name val="Verdana"/>
      <family val="2"/>
    </font>
    <font>
      <sz val="11"/>
      <color indexed="8"/>
      <name val="Arial"/>
      <family val="2"/>
    </font>
    <font>
      <b/>
      <sz val="12"/>
      <color indexed="8"/>
      <name val="Verdana"/>
      <family val="2"/>
    </font>
    <font>
      <b/>
      <sz val="9"/>
      <color indexed="8"/>
      <name val="Verdana"/>
      <family val="2"/>
    </font>
    <font>
      <sz val="9"/>
      <color theme="1"/>
      <name val="Verdana"/>
      <family val="2"/>
    </font>
    <font>
      <sz val="9"/>
      <color indexed="8"/>
      <name val="Verdana"/>
      <family val="2"/>
    </font>
    <font>
      <sz val="11"/>
      <color theme="0"/>
      <name val="Calibri"/>
      <family val="2"/>
      <scheme val="minor"/>
    </font>
    <font>
      <sz val="9"/>
      <color theme="1"/>
      <name val="Calibri"/>
      <family val="2"/>
      <scheme val="minor"/>
    </font>
  </fonts>
  <fills count="13">
    <fill>
      <patternFill patternType="none"/>
    </fill>
    <fill>
      <patternFill patternType="gray125"/>
    </fill>
    <fill>
      <patternFill patternType="solid">
        <fgColor rgb="FF9BC2E6"/>
        <bgColor indexed="64"/>
      </patternFill>
    </fill>
    <fill>
      <patternFill patternType="solid">
        <fgColor rgb="FFFFFFCC"/>
      </patternFill>
    </fill>
    <fill>
      <patternFill patternType="solid">
        <fgColor theme="4" tint="0.59999389629810485"/>
        <bgColor indexed="65"/>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9"/>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3" tint="0.79998168889431442"/>
        <bgColor indexed="9"/>
      </patternFill>
    </fill>
    <fill>
      <patternFill patternType="solid">
        <fgColor theme="3" tint="0.79998168889431442"/>
        <bgColor indexed="64"/>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rgb="FFB2B2B2"/>
      </right>
      <top style="thin">
        <color indexed="64"/>
      </top>
      <bottom style="double">
        <color indexed="64"/>
      </bottom>
      <diagonal/>
    </border>
    <border>
      <left style="thin">
        <color indexed="64"/>
      </left>
      <right style="thin">
        <color indexed="64"/>
      </right>
      <top style="thin">
        <color rgb="FFB2B2B2"/>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auto="1"/>
      </left>
      <right style="thin">
        <color auto="1"/>
      </right>
      <top/>
      <bottom style="double">
        <color indexed="64"/>
      </bottom>
      <diagonal/>
    </border>
  </borders>
  <cellStyleXfs count="9">
    <xf numFmtId="0" fontId="0" fillId="0" borderId="0"/>
    <xf numFmtId="164" fontId="1" fillId="0" borderId="0" applyFont="0" applyFill="0" applyBorder="0" applyAlignment="0" applyProtection="0"/>
    <xf numFmtId="0" fontId="1" fillId="4" borderId="0" applyNumberFormat="0" applyBorder="0" applyAlignment="0" applyProtection="0"/>
    <xf numFmtId="0" fontId="18" fillId="0" borderId="0"/>
    <xf numFmtId="164" fontId="18" fillId="0" borderId="0" applyFont="0" applyFill="0" applyBorder="0" applyAlignment="0" applyProtection="0"/>
    <xf numFmtId="168" fontId="1" fillId="0" borderId="0" applyFont="0" applyFill="0" applyBorder="0" applyAlignment="0" applyProtection="0"/>
    <xf numFmtId="0" fontId="22" fillId="0" borderId="0">
      <alignment vertical="top"/>
    </xf>
    <xf numFmtId="0" fontId="18" fillId="3" borderId="5" applyNumberFormat="0" applyFont="0" applyAlignment="0" applyProtection="0"/>
    <xf numFmtId="0" fontId="31" fillId="12" borderId="0" applyNumberFormat="0" applyBorder="0" applyAlignment="0" applyProtection="0"/>
  </cellStyleXfs>
  <cellXfs count="184">
    <xf numFmtId="0" fontId="0" fillId="0" borderId="0" xfId="0"/>
    <xf numFmtId="0" fontId="0" fillId="0" borderId="0" xfId="0" applyAlignment="1">
      <alignment vertical="center" wrapText="1"/>
    </xf>
    <xf numFmtId="164" fontId="3" fillId="0" borderId="1" xfId="1" applyFont="1" applyBorder="1" applyAlignment="1">
      <alignment horizontal="right"/>
    </xf>
    <xf numFmtId="0" fontId="2" fillId="0" borderId="1" xfId="0" applyFont="1" applyBorder="1" applyAlignment="1">
      <alignment horizontal="right" vertical="center" wrapText="1"/>
    </xf>
    <xf numFmtId="0" fontId="6" fillId="0" borderId="0" xfId="0" applyFont="1" applyAlignment="1">
      <alignment vertical="center"/>
    </xf>
    <xf numFmtId="0" fontId="2" fillId="0" borderId="1" xfId="0" applyFont="1" applyBorder="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5" fontId="4" fillId="0" borderId="1" xfId="0" applyNumberFormat="1" applyFont="1" applyBorder="1"/>
    <xf numFmtId="164" fontId="4" fillId="0" borderId="1" xfId="0" applyNumberFormat="1" applyFont="1" applyBorder="1"/>
    <xf numFmtId="0" fontId="7" fillId="0" borderId="0" xfId="0" applyFont="1"/>
    <xf numFmtId="165" fontId="8" fillId="5" borderId="1" xfId="0" applyNumberFormat="1" applyFont="1" applyFill="1" applyBorder="1"/>
    <xf numFmtId="164" fontId="8" fillId="5" borderId="1" xfId="0" applyNumberFormat="1" applyFont="1" applyFill="1" applyBorder="1"/>
    <xf numFmtId="166" fontId="9" fillId="6" borderId="1" xfId="1" applyNumberFormat="1" applyFont="1" applyFill="1" applyBorder="1" applyAlignment="1">
      <alignment horizontal="center" vertical="center"/>
    </xf>
    <xf numFmtId="1" fontId="9" fillId="6" borderId="1" xfId="1" applyNumberFormat="1" applyFont="1" applyFill="1" applyBorder="1" applyAlignment="1">
      <alignment horizontal="right" vertical="center"/>
    </xf>
    <xf numFmtId="164" fontId="9" fillId="6" borderId="1" xfId="1" applyFont="1" applyFill="1" applyBorder="1" applyAlignment="1">
      <alignment horizontal="right" vertical="center"/>
    </xf>
    <xf numFmtId="0" fontId="0" fillId="6" borderId="6" xfId="0" applyFill="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10"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1" fillId="0" borderId="0" xfId="0" applyFont="1" applyAlignment="1">
      <alignment vertical="center"/>
    </xf>
    <xf numFmtId="0" fontId="0" fillId="0" borderId="0" xfId="0" applyAlignment="1">
      <alignment wrapText="1"/>
    </xf>
    <xf numFmtId="0" fontId="0" fillId="0" borderId="0" xfId="0" applyBorder="1" applyAlignment="1">
      <alignment vertical="center" wrapText="1"/>
    </xf>
    <xf numFmtId="0" fontId="12" fillId="0" borderId="0" xfId="0" applyFont="1" applyAlignment="1">
      <alignment vertical="center" wrapText="1"/>
    </xf>
    <xf numFmtId="4" fontId="13" fillId="0" borderId="0" xfId="0" applyNumberFormat="1" applyFont="1" applyFill="1" applyBorder="1" applyAlignment="1">
      <alignment horizontal="right" vertical="center" wrapText="1"/>
    </xf>
    <xf numFmtId="4" fontId="14" fillId="0" borderId="9" xfId="0" applyNumberFormat="1" applyFont="1" applyBorder="1" applyAlignment="1">
      <alignment horizontal="right" vertical="center" wrapText="1"/>
    </xf>
    <xf numFmtId="0" fontId="14" fillId="0" borderId="10" xfId="0" applyFont="1" applyBorder="1" applyAlignment="1">
      <alignment horizontal="right" vertical="center" wrapText="1"/>
    </xf>
    <xf numFmtId="4" fontId="14" fillId="0" borderId="10" xfId="0" applyNumberFormat="1" applyFont="1" applyBorder="1" applyAlignment="1">
      <alignment horizontal="right" vertical="center" wrapText="1"/>
    </xf>
    <xf numFmtId="164" fontId="15" fillId="0" borderId="0" xfId="1" applyNumberFormat="1" applyFont="1" applyFill="1" applyBorder="1" applyAlignment="1">
      <alignment horizontal="right"/>
    </xf>
    <xf numFmtId="4" fontId="13" fillId="0" borderId="9" xfId="0" applyNumberFormat="1" applyFont="1" applyBorder="1" applyAlignment="1">
      <alignment horizontal="right" vertical="center" wrapText="1"/>
    </xf>
    <xf numFmtId="0" fontId="13" fillId="0" borderId="10" xfId="0" applyFont="1" applyBorder="1" applyAlignment="1">
      <alignment horizontal="right" vertical="center" wrapText="1"/>
    </xf>
    <xf numFmtId="4" fontId="13" fillId="0" borderId="10" xfId="0" applyNumberFormat="1" applyFont="1" applyBorder="1" applyAlignment="1">
      <alignment horizontal="right" vertical="center" wrapText="1"/>
    </xf>
    <xf numFmtId="0" fontId="13" fillId="0" borderId="10" xfId="0" applyFont="1" applyBorder="1" applyAlignment="1">
      <alignment vertical="center"/>
    </xf>
    <xf numFmtId="0" fontId="13" fillId="0" borderId="9" xfId="0" applyFont="1" applyBorder="1" applyAlignment="1">
      <alignment vertical="center" wrapText="1"/>
    </xf>
    <xf numFmtId="167" fontId="0" fillId="0" borderId="0" xfId="0" applyNumberFormat="1"/>
    <xf numFmtId="4" fontId="13" fillId="0" borderId="13" xfId="0" applyNumberFormat="1" applyFont="1" applyBorder="1" applyAlignment="1">
      <alignment horizontal="right" vertical="center" wrapText="1"/>
    </xf>
    <xf numFmtId="0" fontId="14" fillId="2" borderId="1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4" fillId="2" borderId="11" xfId="0" applyFont="1" applyFill="1" applyBorder="1" applyAlignment="1">
      <alignment horizontal="center" vertical="center"/>
    </xf>
    <xf numFmtId="0" fontId="17" fillId="0" borderId="0" xfId="0" applyFont="1" applyAlignment="1">
      <alignment vertical="center" wrapText="1"/>
    </xf>
    <xf numFmtId="0" fontId="18" fillId="0" borderId="0" xfId="3"/>
    <xf numFmtId="4" fontId="18" fillId="0" borderId="0" xfId="3" applyNumberFormat="1"/>
    <xf numFmtId="164" fontId="0" fillId="0" borderId="0" xfId="4" applyFont="1"/>
    <xf numFmtId="4" fontId="19" fillId="0" borderId="1" xfId="3" applyNumberFormat="1" applyFont="1" applyBorder="1"/>
    <xf numFmtId="0" fontId="19" fillId="0" borderId="0" xfId="3" applyFont="1" applyBorder="1"/>
    <xf numFmtId="4" fontId="18" fillId="0" borderId="1" xfId="3" applyNumberFormat="1" applyFont="1" applyBorder="1"/>
    <xf numFmtId="0" fontId="18" fillId="0" borderId="1" xfId="3" applyFont="1" applyBorder="1"/>
    <xf numFmtId="4" fontId="18" fillId="0" borderId="1" xfId="3" applyNumberFormat="1" applyFont="1" applyFill="1" applyBorder="1"/>
    <xf numFmtId="4" fontId="18" fillId="0" borderId="14" xfId="3" applyNumberFormat="1" applyFont="1" applyBorder="1"/>
    <xf numFmtId="4" fontId="20" fillId="7" borderId="1" xfId="3" applyNumberFormat="1" applyFont="1" applyFill="1" applyBorder="1" applyAlignment="1">
      <alignment horizontal="center"/>
    </xf>
    <xf numFmtId="0" fontId="20" fillId="7" borderId="1" xfId="3" applyFont="1" applyFill="1" applyBorder="1" applyAlignment="1">
      <alignment horizontal="center"/>
    </xf>
    <xf numFmtId="0" fontId="21" fillId="0" borderId="0" xfId="3" applyFont="1"/>
    <xf numFmtId="0" fontId="18" fillId="0" borderId="0" xfId="3" applyFont="1"/>
    <xf numFmtId="4" fontId="18" fillId="0" borderId="15" xfId="3" applyNumberFormat="1" applyFont="1" applyBorder="1"/>
    <xf numFmtId="0" fontId="18" fillId="0" borderId="15" xfId="3" applyFont="1" applyBorder="1"/>
    <xf numFmtId="4" fontId="18" fillId="7" borderId="16" xfId="3" applyNumberFormat="1" applyFont="1" applyFill="1" applyBorder="1" applyAlignment="1">
      <alignment horizontal="center" vertical="center"/>
    </xf>
    <xf numFmtId="4" fontId="18" fillId="7" borderId="17" xfId="3" applyNumberFormat="1" applyFont="1" applyFill="1" applyBorder="1" applyAlignment="1">
      <alignment horizontal="center" vertical="center" wrapText="1"/>
    </xf>
    <xf numFmtId="0" fontId="18" fillId="7" borderId="17" xfId="3" applyFont="1" applyFill="1" applyBorder="1" applyAlignment="1">
      <alignment horizontal="center" vertical="center"/>
    </xf>
    <xf numFmtId="0" fontId="18" fillId="7" borderId="18" xfId="3" applyFont="1" applyFill="1" applyBorder="1" applyAlignment="1">
      <alignment horizontal="center" vertical="center"/>
    </xf>
    <xf numFmtId="4" fontId="19" fillId="6" borderId="1" xfId="0" applyNumberFormat="1" applyFont="1" applyFill="1" applyBorder="1" applyAlignment="1">
      <alignment vertical="center"/>
    </xf>
    <xf numFmtId="4" fontId="19" fillId="6" borderId="6" xfId="0" applyNumberFormat="1" applyFont="1" applyFill="1" applyBorder="1" applyAlignment="1">
      <alignment vertical="center"/>
    </xf>
    <xf numFmtId="0" fontId="18" fillId="6" borderId="6" xfId="0" applyFont="1" applyFill="1" applyBorder="1" applyAlignment="1">
      <alignment vertical="center"/>
    </xf>
    <xf numFmtId="0" fontId="19" fillId="6" borderId="6" xfId="0" applyFont="1" applyFill="1" applyBorder="1" applyAlignment="1">
      <alignment vertical="center" wrapText="1"/>
    </xf>
    <xf numFmtId="4" fontId="18" fillId="8" borderId="19" xfId="0" applyNumberFormat="1" applyFont="1" applyFill="1" applyBorder="1"/>
    <xf numFmtId="4" fontId="18" fillId="8" borderId="20" xfId="0" applyNumberFormat="1" applyFont="1" applyFill="1" applyBorder="1"/>
    <xf numFmtId="0" fontId="18" fillId="8" borderId="20" xfId="0" applyFont="1" applyFill="1" applyBorder="1"/>
    <xf numFmtId="4" fontId="18" fillId="0" borderId="19" xfId="0" applyNumberFormat="1" applyFont="1" applyBorder="1"/>
    <xf numFmtId="4" fontId="18" fillId="0" borderId="20" xfId="0" applyNumberFormat="1" applyFont="1" applyBorder="1"/>
    <xf numFmtId="0" fontId="18" fillId="0" borderId="20" xfId="0" applyFont="1" applyBorder="1"/>
    <xf numFmtId="0" fontId="0" fillId="0" borderId="0" xfId="0" applyAlignment="1">
      <alignment vertical="center"/>
    </xf>
    <xf numFmtId="4" fontId="18" fillId="0" borderId="19" xfId="0" applyNumberFormat="1" applyFont="1" applyBorder="1" applyAlignment="1">
      <alignment vertical="center"/>
    </xf>
    <xf numFmtId="4" fontId="18" fillId="0" borderId="20" xfId="0" applyNumberFormat="1" applyFont="1" applyBorder="1" applyAlignment="1">
      <alignment vertical="center"/>
    </xf>
    <xf numFmtId="0" fontId="18" fillId="0" borderId="20" xfId="0" applyFont="1" applyBorder="1" applyAlignment="1">
      <alignment vertical="center"/>
    </xf>
    <xf numFmtId="0" fontId="18" fillId="0" borderId="20" xfId="0" applyFont="1" applyBorder="1" applyAlignment="1">
      <alignment vertical="center" wrapText="1"/>
    </xf>
    <xf numFmtId="0" fontId="0" fillId="0" borderId="0" xfId="0" applyAlignment="1">
      <alignment horizontal="center" vertical="top"/>
    </xf>
    <xf numFmtId="168" fontId="0" fillId="0" borderId="0" xfId="5" applyFont="1"/>
    <xf numFmtId="4" fontId="18" fillId="8" borderId="19" xfId="0" applyNumberFormat="1" applyFont="1" applyFill="1" applyBorder="1" applyAlignment="1">
      <alignment vertical="center"/>
    </xf>
    <xf numFmtId="4" fontId="18" fillId="8" borderId="20" xfId="0" applyNumberFormat="1" applyFont="1" applyFill="1" applyBorder="1" applyAlignment="1">
      <alignment vertical="center"/>
    </xf>
    <xf numFmtId="0" fontId="18" fillId="8" borderId="20" xfId="0" applyFont="1" applyFill="1" applyBorder="1" applyAlignment="1">
      <alignment vertical="center"/>
    </xf>
    <xf numFmtId="0" fontId="18" fillId="8" borderId="20" xfId="0" applyFont="1" applyFill="1" applyBorder="1" applyAlignment="1">
      <alignment vertical="center" wrapText="1"/>
    </xf>
    <xf numFmtId="0" fontId="0" fillId="0" borderId="0" xfId="0" applyAlignment="1">
      <alignment horizontal="center" vertical="center"/>
    </xf>
    <xf numFmtId="0" fontId="19" fillId="10" borderId="19" xfId="0" applyFont="1" applyFill="1" applyBorder="1" applyAlignment="1">
      <alignment horizontal="center" vertical="center" wrapText="1"/>
    </xf>
    <xf numFmtId="0" fontId="19" fillId="10" borderId="20" xfId="0" applyFont="1" applyFill="1" applyBorder="1" applyAlignment="1">
      <alignment horizontal="center" vertical="center" wrapText="1"/>
    </xf>
    <xf numFmtId="49" fontId="0" fillId="0" borderId="0" xfId="0" applyNumberFormat="1" applyAlignment="1">
      <alignment horizontal="right"/>
    </xf>
    <xf numFmtId="0" fontId="0" fillId="0" borderId="0" xfId="0" applyAlignment="1"/>
    <xf numFmtId="0" fontId="23" fillId="0" borderId="0" xfId="6" applyFont="1">
      <alignment vertical="top"/>
    </xf>
    <xf numFmtId="0" fontId="22" fillId="0" borderId="0" xfId="6">
      <alignment vertical="top"/>
    </xf>
    <xf numFmtId="0" fontId="23" fillId="0" borderId="0" xfId="6" applyFont="1" applyBorder="1">
      <alignment vertical="top"/>
    </xf>
    <xf numFmtId="4" fontId="24" fillId="3" borderId="22" xfId="7" applyNumberFormat="1" applyFont="1" applyBorder="1" applyAlignment="1">
      <alignment vertical="top"/>
    </xf>
    <xf numFmtId="4" fontId="24" fillId="3" borderId="23" xfId="7" applyNumberFormat="1" applyFont="1" applyBorder="1" applyAlignment="1">
      <alignment vertical="top"/>
    </xf>
    <xf numFmtId="4" fontId="24" fillId="3" borderId="24" xfId="7" applyNumberFormat="1" applyFont="1" applyBorder="1" applyAlignment="1">
      <alignment vertical="top"/>
    </xf>
    <xf numFmtId="0" fontId="24" fillId="3" borderId="25" xfId="7" applyFont="1" applyBorder="1" applyAlignment="1">
      <alignment vertical="top" wrapText="1"/>
    </xf>
    <xf numFmtId="4" fontId="23" fillId="0" borderId="1" xfId="6" applyNumberFormat="1" applyFont="1" applyBorder="1" applyAlignment="1">
      <alignment horizontal="right" vertical="top"/>
    </xf>
    <xf numFmtId="4" fontId="23" fillId="6" borderId="1" xfId="6" applyNumberFormat="1" applyFont="1" applyFill="1" applyBorder="1" applyAlignment="1">
      <alignment horizontal="right" vertical="top"/>
    </xf>
    <xf numFmtId="0" fontId="22" fillId="0" borderId="1" xfId="6" applyBorder="1">
      <alignment vertical="top"/>
    </xf>
    <xf numFmtId="4" fontId="23" fillId="0" borderId="6" xfId="6" applyNumberFormat="1" applyFont="1" applyBorder="1" applyAlignment="1">
      <alignment horizontal="right" vertical="top"/>
    </xf>
    <xf numFmtId="4" fontId="23" fillId="0" borderId="14" xfId="6" applyNumberFormat="1" applyFont="1" applyBorder="1" applyAlignment="1">
      <alignment horizontal="right" vertical="top"/>
    </xf>
    <xf numFmtId="4" fontId="23" fillId="6" borderId="15" xfId="6" applyNumberFormat="1" applyFont="1" applyFill="1" applyBorder="1" applyAlignment="1">
      <alignment horizontal="right" vertical="top"/>
    </xf>
    <xf numFmtId="4" fontId="23" fillId="0" borderId="26" xfId="6" applyNumberFormat="1" applyFont="1" applyBorder="1" applyAlignment="1">
      <alignment horizontal="right" vertical="top"/>
    </xf>
    <xf numFmtId="4" fontId="23" fillId="0" borderId="27" xfId="6" applyNumberFormat="1" applyFont="1" applyBorder="1" applyAlignment="1">
      <alignment horizontal="right" vertical="top"/>
    </xf>
    <xf numFmtId="4" fontId="23" fillId="6" borderId="19" xfId="6" applyNumberFormat="1" applyFont="1" applyFill="1" applyBorder="1" applyAlignment="1">
      <alignment horizontal="right" vertical="top"/>
    </xf>
    <xf numFmtId="4" fontId="23" fillId="6" borderId="20" xfId="6" applyNumberFormat="1" applyFont="1" applyFill="1" applyBorder="1" applyAlignment="1">
      <alignment horizontal="right" vertical="top"/>
    </xf>
    <xf numFmtId="4" fontId="23" fillId="6" borderId="28" xfId="6" applyNumberFormat="1" applyFont="1" applyFill="1" applyBorder="1" applyAlignment="1">
      <alignment horizontal="right" vertical="top"/>
    </xf>
    <xf numFmtId="0" fontId="23" fillId="6" borderId="19" xfId="6" applyNumberFormat="1" applyFont="1" applyFill="1" applyBorder="1" applyAlignment="1">
      <alignment horizontal="left" vertical="top"/>
    </xf>
    <xf numFmtId="0" fontId="23" fillId="6" borderId="28" xfId="6" applyFont="1" applyFill="1" applyBorder="1">
      <alignment vertical="top"/>
    </xf>
    <xf numFmtId="4" fontId="23" fillId="6" borderId="6" xfId="6" applyNumberFormat="1" applyFont="1" applyFill="1" applyBorder="1" applyAlignment="1">
      <alignment horizontal="right" vertical="top"/>
    </xf>
    <xf numFmtId="4" fontId="23" fillId="6" borderId="14" xfId="6" applyNumberFormat="1" applyFont="1" applyFill="1" applyBorder="1" applyAlignment="1">
      <alignment horizontal="right" vertical="top"/>
    </xf>
    <xf numFmtId="0" fontId="23" fillId="6" borderId="1" xfId="6" applyNumberFormat="1" applyFont="1" applyFill="1" applyBorder="1" applyAlignment="1">
      <alignment horizontal="left" vertical="top"/>
    </xf>
    <xf numFmtId="0" fontId="23" fillId="6" borderId="14" xfId="6" applyFont="1" applyFill="1" applyBorder="1">
      <alignment vertical="top"/>
    </xf>
    <xf numFmtId="0" fontId="23" fillId="6" borderId="29" xfId="6" applyFont="1" applyFill="1" applyBorder="1">
      <alignment vertical="top"/>
    </xf>
    <xf numFmtId="0" fontId="23" fillId="6" borderId="1" xfId="6" applyNumberFormat="1" applyFont="1" applyFill="1" applyBorder="1" applyAlignment="1">
      <alignment horizontal="left" vertical="top" wrapText="1"/>
    </xf>
    <xf numFmtId="0" fontId="23" fillId="6" borderId="30" xfId="6" applyFont="1" applyFill="1" applyBorder="1">
      <alignment vertical="top"/>
    </xf>
    <xf numFmtId="0" fontId="25" fillId="4" borderId="14" xfId="2" applyFont="1" applyBorder="1" applyAlignment="1">
      <alignment horizontal="center" vertical="top" wrapText="1" readingOrder="1"/>
    </xf>
    <xf numFmtId="0" fontId="25" fillId="4" borderId="1" xfId="2" applyFont="1" applyBorder="1" applyAlignment="1">
      <alignment horizontal="center" vertical="top" wrapText="1" readingOrder="1"/>
    </xf>
    <xf numFmtId="0" fontId="25" fillId="4" borderId="26" xfId="2" applyFont="1" applyBorder="1" applyAlignment="1">
      <alignment horizontal="center" vertical="top" wrapText="1"/>
    </xf>
    <xf numFmtId="0" fontId="25" fillId="4" borderId="26" xfId="2" applyFont="1" applyBorder="1" applyAlignment="1">
      <alignment horizontal="center" vertical="top" wrapText="1" readingOrder="1"/>
    </xf>
    <xf numFmtId="0" fontId="25" fillId="4" borderId="27" xfId="2" applyFont="1" applyBorder="1" applyAlignment="1">
      <alignment horizontal="center" vertical="top" wrapText="1" readingOrder="1"/>
    </xf>
    <xf numFmtId="0" fontId="25" fillId="4" borderId="15" xfId="2" applyFont="1" applyBorder="1" applyAlignment="1">
      <alignment horizontal="center" vertical="top" wrapText="1" readingOrder="1"/>
    </xf>
    <xf numFmtId="17" fontId="23" fillId="0" borderId="0" xfId="6" applyNumberFormat="1" applyFont="1" applyBorder="1">
      <alignment vertical="top"/>
    </xf>
    <xf numFmtId="49" fontId="26" fillId="0" borderId="0" xfId="6" applyNumberFormat="1" applyFont="1" applyBorder="1" applyAlignment="1">
      <alignment horizontal="right" vertical="top"/>
    </xf>
    <xf numFmtId="0" fontId="27" fillId="0" borderId="0" xfId="6" applyFont="1">
      <alignment vertical="top"/>
    </xf>
    <xf numFmtId="0" fontId="22" fillId="0" borderId="0" xfId="6" applyAlignment="1"/>
    <xf numFmtId="4" fontId="22" fillId="0" borderId="0" xfId="6" applyNumberFormat="1" applyAlignment="1"/>
    <xf numFmtId="0" fontId="19" fillId="0" borderId="0" xfId="6" applyFont="1" applyAlignment="1"/>
    <xf numFmtId="4" fontId="19" fillId="0" borderId="1" xfId="6" applyNumberFormat="1" applyFont="1" applyBorder="1" applyAlignment="1"/>
    <xf numFmtId="0" fontId="19" fillId="0" borderId="1" xfId="6" applyFont="1" applyBorder="1" applyAlignment="1"/>
    <xf numFmtId="4" fontId="22" fillId="0" borderId="1" xfId="6" applyNumberFormat="1" applyFont="1" applyBorder="1" applyAlignment="1"/>
    <xf numFmtId="0" fontId="22" fillId="0" borderId="1" xfId="6" applyFont="1" applyBorder="1" applyAlignment="1"/>
    <xf numFmtId="4" fontId="18" fillId="0" borderId="1" xfId="6" applyNumberFormat="1" applyFont="1" applyBorder="1" applyAlignment="1">
      <alignment wrapText="1"/>
    </xf>
    <xf numFmtId="0" fontId="19" fillId="11" borderId="1" xfId="6" applyFont="1" applyFill="1" applyBorder="1" applyAlignment="1">
      <alignment wrapText="1"/>
    </xf>
    <xf numFmtId="0" fontId="19" fillId="11" borderId="1" xfId="6" applyNumberFormat="1" applyFont="1" applyFill="1" applyBorder="1" applyAlignment="1">
      <alignment horizontal="left" wrapText="1"/>
    </xf>
    <xf numFmtId="0" fontId="22" fillId="0" borderId="0" xfId="6" applyAlignment="1">
      <alignment horizontal="right"/>
    </xf>
    <xf numFmtId="0" fontId="21" fillId="0" borderId="0" xfId="6" applyFont="1" applyAlignment="1">
      <alignment vertical="center"/>
    </xf>
    <xf numFmtId="169" fontId="0" fillId="0" borderId="0" xfId="0" applyNumberFormat="1" applyAlignment="1">
      <alignment horizontal="left" vertical="top"/>
    </xf>
    <xf numFmtId="0" fontId="0" fillId="0" borderId="0" xfId="0" applyAlignment="1">
      <alignment horizontal="left" vertical="top"/>
    </xf>
    <xf numFmtId="170" fontId="28" fillId="0" borderId="31" xfId="0" applyNumberFormat="1" applyFont="1" applyBorder="1" applyAlignment="1">
      <alignment horizontal="right" vertical="top"/>
    </xf>
    <xf numFmtId="0" fontId="28" fillId="0" borderId="31" xfId="0" applyFont="1" applyBorder="1" applyAlignment="1">
      <alignment horizontal="left" vertical="top"/>
    </xf>
    <xf numFmtId="170" fontId="29" fillId="0" borderId="22" xfId="0" applyNumberFormat="1" applyFont="1" applyBorder="1" applyAlignment="1">
      <alignment horizontal="right" vertical="top"/>
    </xf>
    <xf numFmtId="170" fontId="30" fillId="0" borderId="22" xfId="0" applyNumberFormat="1" applyFont="1" applyBorder="1" applyAlignment="1">
      <alignment horizontal="right" vertical="top"/>
    </xf>
    <xf numFmtId="0" fontId="30" fillId="0" borderId="22" xfId="0" applyFont="1" applyBorder="1" applyAlignment="1">
      <alignment horizontal="left" vertical="top"/>
    </xf>
    <xf numFmtId="170" fontId="29" fillId="0" borderId="1" xfId="0" applyNumberFormat="1" applyFont="1" applyBorder="1" applyAlignment="1">
      <alignment horizontal="right" vertical="top"/>
    </xf>
    <xf numFmtId="170" fontId="30" fillId="0" borderId="1" xfId="0" applyNumberFormat="1" applyFont="1" applyBorder="1" applyAlignment="1">
      <alignment horizontal="right" vertical="top"/>
    </xf>
    <xf numFmtId="0" fontId="30" fillId="0" borderId="1" xfId="0" applyFont="1" applyBorder="1" applyAlignment="1">
      <alignment horizontal="left" vertical="top"/>
    </xf>
    <xf numFmtId="169" fontId="28" fillId="11" borderId="1" xfId="0" applyNumberFormat="1" applyFont="1" applyFill="1" applyBorder="1" applyAlignment="1">
      <alignment horizontal="left" vertical="top" wrapText="1"/>
    </xf>
    <xf numFmtId="0" fontId="28" fillId="11" borderId="1" xfId="0" applyFont="1" applyFill="1" applyBorder="1" applyAlignment="1">
      <alignment horizontal="left" vertical="top" wrapText="1"/>
    </xf>
    <xf numFmtId="0" fontId="32" fillId="0" borderId="0" xfId="0" applyFont="1" applyAlignment="1">
      <alignment wrapText="1"/>
    </xf>
    <xf numFmtId="0" fontId="2" fillId="6" borderId="1" xfId="0" applyFont="1" applyFill="1" applyBorder="1"/>
    <xf numFmtId="164" fontId="2" fillId="0" borderId="1" xfId="0" applyNumberFormat="1" applyFont="1" applyBorder="1"/>
    <xf numFmtId="0" fontId="2" fillId="6" borderId="1" xfId="0" applyFont="1" applyFill="1" applyBorder="1" applyAlignment="1">
      <alignment horizontal="left"/>
    </xf>
    <xf numFmtId="164" fontId="3" fillId="6" borderId="1" xfId="8" applyNumberFormat="1" applyFont="1" applyFill="1" applyBorder="1" applyAlignment="1">
      <alignment horizontal="right"/>
    </xf>
    <xf numFmtId="164" fontId="3" fillId="6" borderId="6" xfId="1" applyFont="1" applyFill="1" applyBorder="1" applyAlignment="1">
      <alignment horizontal="right"/>
    </xf>
    <xf numFmtId="164" fontId="3" fillId="6" borderId="1" xfId="1" applyFont="1" applyFill="1" applyBorder="1" applyAlignment="1">
      <alignment horizontal="right"/>
    </xf>
    <xf numFmtId="164" fontId="3" fillId="6" borderId="1" xfId="1" applyFont="1" applyFill="1" applyBorder="1" applyAlignment="1">
      <alignment horizontal="left"/>
    </xf>
    <xf numFmtId="164" fontId="8" fillId="0" borderId="1" xfId="0" applyNumberFormat="1" applyFont="1" applyBorder="1" applyAlignment="1">
      <alignment horizontal="center"/>
    </xf>
    <xf numFmtId="164" fontId="8" fillId="0" borderId="1" xfId="1" applyFont="1" applyBorder="1" applyAlignment="1">
      <alignment horizontal="center"/>
    </xf>
    <xf numFmtId="164" fontId="3" fillId="6" borderId="6" xfId="1" applyFont="1" applyFill="1" applyBorder="1" applyAlignment="1">
      <alignment horizontal="center"/>
    </xf>
    <xf numFmtId="164" fontId="3" fillId="6" borderId="14" xfId="1" applyFont="1" applyFill="1" applyBorder="1" applyAlignment="1">
      <alignment horizontal="center"/>
    </xf>
    <xf numFmtId="0" fontId="4" fillId="6" borderId="6" xfId="0" applyFont="1" applyFill="1" applyBorder="1" applyAlignment="1">
      <alignment horizontal="center"/>
    </xf>
    <xf numFmtId="0" fontId="4" fillId="6" borderId="14" xfId="0" applyFont="1" applyFill="1" applyBorder="1" applyAlignment="1">
      <alignment horizontal="center"/>
    </xf>
    <xf numFmtId="0" fontId="4" fillId="0" borderId="1" xfId="0" applyFont="1" applyBorder="1" applyAlignment="1">
      <alignment horizontal="center" vertical="center"/>
    </xf>
    <xf numFmtId="164" fontId="3" fillId="0" borderId="1" xfId="1" applyFont="1" applyBorder="1" applyAlignment="1">
      <alignment horizontal="center" vertical="center"/>
    </xf>
    <xf numFmtId="164" fontId="3" fillId="0" borderId="1" xfId="1" applyFont="1" applyBorder="1" applyAlignment="1">
      <alignment horizontal="center"/>
    </xf>
    <xf numFmtId="0" fontId="8" fillId="5" borderId="1" xfId="0" applyFont="1" applyFill="1" applyBorder="1" applyAlignment="1">
      <alignment horizontal="center" vertical="center"/>
    </xf>
    <xf numFmtId="164" fontId="9" fillId="6" borderId="1" xfId="1" applyFont="1" applyFill="1" applyBorder="1" applyAlignment="1">
      <alignment horizontal="right" vertical="center"/>
    </xf>
    <xf numFmtId="4" fontId="13" fillId="0" borderId="12" xfId="0" applyNumberFormat="1" applyFont="1" applyBorder="1" applyAlignment="1">
      <alignment horizontal="center" vertical="center" wrapText="1"/>
    </xf>
    <xf numFmtId="4" fontId="13" fillId="0" borderId="11" xfId="0" applyNumberFormat="1" applyFont="1" applyBorder="1" applyAlignment="1">
      <alignment horizontal="center" vertical="center" wrapText="1"/>
    </xf>
    <xf numFmtId="0" fontId="14" fillId="0" borderId="12" xfId="0" applyFont="1" applyBorder="1" applyAlignment="1">
      <alignment horizontal="center" vertical="center"/>
    </xf>
    <xf numFmtId="0" fontId="14" fillId="0" borderId="11" xfId="0" applyFont="1" applyBorder="1" applyAlignment="1">
      <alignment horizontal="center" vertical="center"/>
    </xf>
    <xf numFmtId="4" fontId="18" fillId="0" borderId="6" xfId="3" applyNumberFormat="1" applyFont="1" applyBorder="1" applyAlignment="1">
      <alignment horizontal="center"/>
    </xf>
    <xf numFmtId="4" fontId="18" fillId="0" borderId="14" xfId="3" applyNumberFormat="1" applyFont="1" applyBorder="1" applyAlignment="1">
      <alignment horizontal="center"/>
    </xf>
    <xf numFmtId="4" fontId="18" fillId="9" borderId="6" xfId="0" applyNumberFormat="1" applyFont="1" applyFill="1" applyBorder="1" applyAlignment="1">
      <alignment horizontal="center"/>
    </xf>
    <xf numFmtId="4" fontId="18" fillId="9" borderId="14" xfId="0" applyNumberFormat="1" applyFont="1" applyFill="1" applyBorder="1" applyAlignment="1">
      <alignment horizontal="center"/>
    </xf>
    <xf numFmtId="4" fontId="18" fillId="8" borderId="6" xfId="0" applyNumberFormat="1" applyFont="1" applyFill="1" applyBorder="1" applyAlignment="1">
      <alignment horizontal="center"/>
    </xf>
    <xf numFmtId="4" fontId="18" fillId="8" borderId="14" xfId="0" applyNumberFormat="1" applyFont="1" applyFill="1" applyBorder="1" applyAlignment="1">
      <alignment horizontal="center"/>
    </xf>
    <xf numFmtId="0" fontId="21" fillId="0" borderId="21" xfId="0" applyFont="1" applyBorder="1" applyAlignment="1">
      <alignment vertical="center" wrapText="1"/>
    </xf>
    <xf numFmtId="4" fontId="18" fillId="0" borderId="6" xfId="0" applyNumberFormat="1" applyFont="1" applyBorder="1" applyAlignment="1">
      <alignment horizontal="center"/>
    </xf>
    <xf numFmtId="4" fontId="18" fillId="0" borderId="14" xfId="0" applyNumberFormat="1" applyFont="1" applyBorder="1" applyAlignment="1">
      <alignment horizontal="center"/>
    </xf>
  </cellXfs>
  <cellStyles count="9">
    <cellStyle name="40 % - Farve1" xfId="2" builtinId="31"/>
    <cellStyle name="60 % - Farve6" xfId="8" builtinId="52"/>
    <cellStyle name="Bemærk! 2" xfId="7"/>
    <cellStyle name="Komma" xfId="1" builtinId="3"/>
    <cellStyle name="Komma 2" xfId="4"/>
    <cellStyle name="Komma 3" xfId="5"/>
    <cellStyle name="Normal" xfId="0" builtinId="0"/>
    <cellStyle name="Normal 2" xfId="3"/>
    <cellStyle name="Normal 3" xfId="6"/>
  </cellStyles>
  <dxfs count="11">
    <dxf>
      <font>
        <b val="0"/>
        <i val="0"/>
        <strike val="0"/>
        <condense val="0"/>
        <extend val="0"/>
        <outline val="0"/>
        <shadow val="0"/>
        <u val="none"/>
        <vertAlign val="baseline"/>
        <sz val="10"/>
        <color indexed="8"/>
        <name val="Verdana"/>
        <scheme val="none"/>
      </font>
      <numFmt numFmtId="4" formatCode="#,##0.00"/>
      <fill>
        <patternFill>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0"/>
        </top>
        <bottom style="thin">
          <color indexed="0"/>
        </bottom>
      </border>
    </dxf>
    <dxf>
      <font>
        <b val="0"/>
        <i val="0"/>
        <strike val="0"/>
        <condense val="0"/>
        <extend val="0"/>
        <outline val="0"/>
        <shadow val="0"/>
        <u val="none"/>
        <vertAlign val="baseline"/>
        <sz val="10"/>
        <color indexed="8"/>
        <name val="Verdana"/>
        <scheme val="none"/>
      </font>
      <numFmt numFmtId="4" formatCode="#,##0.0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indexed="8"/>
        <name val="Verdana"/>
        <scheme val="none"/>
      </font>
      <numFmt numFmtId="4" formatCode="#,##0.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numFmt numFmtId="4" formatCode="#,##0.00"/>
      <fill>
        <patternFill patternType="solid">
          <fgColor indexed="64"/>
          <bgColor theme="0"/>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numFmt numFmtId="0" formatCode="General"/>
      <fill>
        <patternFill>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fill>
        <patternFill>
          <fgColor indexed="64"/>
          <bgColor theme="0"/>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fill>
        <patternFill>
          <fgColor indexed="64"/>
          <bgColor theme="0"/>
        </patternFill>
      </fill>
      <alignment horizontal="righ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Verdana"/>
        <scheme val="none"/>
      </font>
      <alignment horizontal="center" vertical="top" textRotation="0" wrapText="1" indent="0" justifyLastLine="0" shrinkToFit="0" readingOrder="1"/>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1" name="Tabel1" displayName="Tabel1" ref="A2:F68" totalsRowShown="0" headerRowDxfId="10" dataDxfId="8" headerRowBorderDxfId="9" tableBorderDxfId="7" totalsRowBorderDxfId="6">
  <autoFilter ref="A2:F68"/>
  <sortState ref="A3:G68">
    <sortCondition ref="A2:A68"/>
  </sortState>
  <tableColumns count="6">
    <tableColumn id="1" name="Titel" dataDxfId="5"/>
    <tableColumn id="2" name="Udgiver" dataDxfId="4"/>
    <tableColumn id="3" name="Samlet tilskud _x000a_pr. april 2016 " dataDxfId="3"/>
    <tableColumn id="6" name="Tilskud fra supplements-ordningen" dataDxfId="2"/>
    <tableColumn id="4" name="Tillæg til tilsagn i _x000a_december 2016" dataDxfId="1"/>
    <tableColumn id="5" name="Endeligt tilskud_x000a_for 2016 inkl. tillæg"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sermitsiaq.ag/" TargetMode="External"/><Relationship Id="rId2" Type="http://schemas.openxmlformats.org/officeDocument/2006/relationships/hyperlink" Target="http://www.kjavis.dk/" TargetMode="External"/><Relationship Id="rId1" Type="http://schemas.openxmlformats.org/officeDocument/2006/relationships/hyperlink" Target="http://www.ib.dk/"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workbookViewId="0">
      <selection activeCell="B9" sqref="B9"/>
    </sheetView>
  </sheetViews>
  <sheetFormatPr defaultRowHeight="15"/>
  <cols>
    <col min="1" max="1" width="60.7109375" customWidth="1"/>
    <col min="2" max="2" width="54.28515625" customWidth="1"/>
    <col min="3" max="3" width="17.5703125" bestFit="1" customWidth="1"/>
    <col min="4" max="4" width="16.5703125" customWidth="1"/>
    <col min="5" max="5" width="15.7109375" bestFit="1" customWidth="1"/>
  </cols>
  <sheetData>
    <row r="1" spans="1:5" ht="23.25">
      <c r="A1" s="4" t="s">
        <v>311</v>
      </c>
    </row>
    <row r="2" spans="1:5" ht="72" customHeight="1" thickBot="1">
      <c r="A2" s="152" t="s">
        <v>334</v>
      </c>
      <c r="E2" s="13" t="s">
        <v>333</v>
      </c>
    </row>
    <row r="3" spans="1:5" ht="31.5">
      <c r="A3" s="6" t="s">
        <v>0</v>
      </c>
      <c r="B3" s="7" t="s">
        <v>1</v>
      </c>
      <c r="C3" s="8" t="s">
        <v>2</v>
      </c>
      <c r="D3" s="9" t="s">
        <v>3</v>
      </c>
      <c r="E3" s="10" t="s">
        <v>332</v>
      </c>
    </row>
    <row r="4" spans="1:5" ht="15.75">
      <c r="A4" s="153" t="s">
        <v>4</v>
      </c>
      <c r="B4" s="153" t="s">
        <v>312</v>
      </c>
      <c r="C4" s="157">
        <v>1323505.5385815559</v>
      </c>
      <c r="D4" s="153"/>
      <c r="E4" s="154">
        <f t="shared" ref="E4:E35" si="0">SUM(C4)</f>
        <v>1323505.5385815559</v>
      </c>
    </row>
    <row r="5" spans="1:5" ht="15.75">
      <c r="A5" s="153" t="s">
        <v>106</v>
      </c>
      <c r="B5" s="153" t="s">
        <v>5</v>
      </c>
      <c r="C5" s="157">
        <v>711148.73002035718</v>
      </c>
      <c r="D5" s="153"/>
      <c r="E5" s="154">
        <f t="shared" si="0"/>
        <v>711148.73002035718</v>
      </c>
    </row>
    <row r="6" spans="1:5" ht="15.75">
      <c r="A6" s="153" t="s">
        <v>6</v>
      </c>
      <c r="B6" s="153" t="s">
        <v>107</v>
      </c>
      <c r="C6" s="158">
        <v>7207777.893088148</v>
      </c>
      <c r="D6" s="153"/>
      <c r="E6" s="154">
        <f t="shared" si="0"/>
        <v>7207777.893088148</v>
      </c>
    </row>
    <row r="7" spans="1:5" ht="15.75">
      <c r="A7" s="153" t="s">
        <v>108</v>
      </c>
      <c r="B7" s="153" t="s">
        <v>83</v>
      </c>
      <c r="C7" s="158">
        <v>348688.83695029013</v>
      </c>
      <c r="D7" s="153"/>
      <c r="E7" s="154">
        <f t="shared" si="0"/>
        <v>348688.83695029013</v>
      </c>
    </row>
    <row r="8" spans="1:5" ht="15.75">
      <c r="A8" s="153" t="s">
        <v>8</v>
      </c>
      <c r="B8" s="153" t="s">
        <v>9</v>
      </c>
      <c r="C8" s="158">
        <v>4696418.7159431949</v>
      </c>
      <c r="D8" s="153"/>
      <c r="E8" s="154">
        <f t="shared" si="0"/>
        <v>4696418.7159431949</v>
      </c>
    </row>
    <row r="9" spans="1:5" ht="15.75">
      <c r="A9" s="153" t="s">
        <v>84</v>
      </c>
      <c r="B9" s="153" t="s">
        <v>7</v>
      </c>
      <c r="C9" s="158">
        <v>615736.1064116644</v>
      </c>
      <c r="D9" s="153"/>
      <c r="E9" s="154">
        <f t="shared" si="0"/>
        <v>615736.1064116644</v>
      </c>
    </row>
    <row r="10" spans="1:5" ht="15.75">
      <c r="A10" s="153" t="s">
        <v>11</v>
      </c>
      <c r="B10" s="153" t="s">
        <v>259</v>
      </c>
      <c r="C10" s="158">
        <v>17500000</v>
      </c>
      <c r="D10" s="153"/>
      <c r="E10" s="154">
        <f t="shared" si="0"/>
        <v>17500000</v>
      </c>
    </row>
    <row r="11" spans="1:5" ht="15.75">
      <c r="A11" s="153" t="s">
        <v>10</v>
      </c>
      <c r="B11" s="153" t="s">
        <v>259</v>
      </c>
      <c r="C11" s="158">
        <v>17500000</v>
      </c>
      <c r="D11" s="153"/>
      <c r="E11" s="154">
        <f t="shared" si="0"/>
        <v>17500000</v>
      </c>
    </row>
    <row r="12" spans="1:5" ht="15.75">
      <c r="A12" s="153" t="s">
        <v>110</v>
      </c>
      <c r="B12" s="153" t="s">
        <v>111</v>
      </c>
      <c r="C12" s="158">
        <v>3106757.8716528611</v>
      </c>
      <c r="D12" s="153"/>
      <c r="E12" s="154">
        <f t="shared" si="0"/>
        <v>3106757.8716528611</v>
      </c>
    </row>
    <row r="13" spans="1:5" ht="15.75">
      <c r="A13" s="153" t="s">
        <v>12</v>
      </c>
      <c r="B13" s="153" t="s">
        <v>112</v>
      </c>
      <c r="C13" s="158">
        <v>698273.32041020668</v>
      </c>
      <c r="D13" s="153"/>
      <c r="E13" s="154">
        <f t="shared" si="0"/>
        <v>698273.32041020668</v>
      </c>
    </row>
    <row r="14" spans="1:5" ht="15.75">
      <c r="A14" s="153" t="s">
        <v>14</v>
      </c>
      <c r="B14" s="153" t="s">
        <v>271</v>
      </c>
      <c r="C14" s="158">
        <v>1561853.8190617757</v>
      </c>
      <c r="D14" s="153"/>
      <c r="E14" s="154">
        <f t="shared" si="0"/>
        <v>1561853.8190617757</v>
      </c>
    </row>
    <row r="15" spans="1:5" ht="15.75">
      <c r="A15" s="153" t="s">
        <v>313</v>
      </c>
      <c r="B15" s="153" t="s">
        <v>85</v>
      </c>
      <c r="C15" s="158">
        <v>6304880.0348702176</v>
      </c>
      <c r="D15" s="153"/>
      <c r="E15" s="154">
        <f t="shared" si="0"/>
        <v>6304880.0348702176</v>
      </c>
    </row>
    <row r="16" spans="1:5" ht="15.75">
      <c r="A16" s="153" t="s">
        <v>314</v>
      </c>
      <c r="B16" s="153" t="s">
        <v>272</v>
      </c>
      <c r="C16" s="158">
        <v>17500000</v>
      </c>
      <c r="D16" s="153"/>
      <c r="E16" s="154">
        <f t="shared" si="0"/>
        <v>17500000</v>
      </c>
    </row>
    <row r="17" spans="1:5" ht="15.75">
      <c r="A17" s="153" t="s">
        <v>115</v>
      </c>
      <c r="B17" s="153" t="s">
        <v>9</v>
      </c>
      <c r="C17" s="158">
        <v>3418141.8529949612</v>
      </c>
      <c r="D17" s="153"/>
      <c r="E17" s="154">
        <f t="shared" si="0"/>
        <v>3418141.8529949612</v>
      </c>
    </row>
    <row r="18" spans="1:5" ht="15.75">
      <c r="A18" s="153" t="s">
        <v>16</v>
      </c>
      <c r="B18" s="153" t="s">
        <v>9</v>
      </c>
      <c r="C18" s="158">
        <v>2451036.1080325102</v>
      </c>
      <c r="D18" s="153"/>
      <c r="E18" s="154">
        <f t="shared" si="0"/>
        <v>2451036.1080325102</v>
      </c>
    </row>
    <row r="19" spans="1:5" ht="15.75">
      <c r="A19" s="153" t="s">
        <v>17</v>
      </c>
      <c r="B19" s="153" t="s">
        <v>86</v>
      </c>
      <c r="C19" s="158">
        <v>469098.54217386898</v>
      </c>
      <c r="D19" s="153"/>
      <c r="E19" s="154">
        <f t="shared" si="0"/>
        <v>469098.54217386898</v>
      </c>
    </row>
    <row r="20" spans="1:5" ht="15.75">
      <c r="A20" s="153" t="s">
        <v>18</v>
      </c>
      <c r="B20" s="153" t="s">
        <v>116</v>
      </c>
      <c r="C20" s="158">
        <v>1497722.7791806082</v>
      </c>
      <c r="D20" s="153"/>
      <c r="E20" s="154">
        <f t="shared" si="0"/>
        <v>1497722.7791806082</v>
      </c>
    </row>
    <row r="21" spans="1:5" ht="15.75">
      <c r="A21" s="153" t="s">
        <v>19</v>
      </c>
      <c r="B21" s="153" t="s">
        <v>117</v>
      </c>
      <c r="C21" s="158">
        <v>1365205.3964290067</v>
      </c>
      <c r="D21" s="153"/>
      <c r="E21" s="154">
        <f t="shared" si="0"/>
        <v>1365205.3964290067</v>
      </c>
    </row>
    <row r="22" spans="1:5" ht="15.75">
      <c r="A22" s="153" t="s">
        <v>20</v>
      </c>
      <c r="B22" s="153" t="s">
        <v>315</v>
      </c>
      <c r="C22" s="158">
        <v>3317389.7227274538</v>
      </c>
      <c r="D22" s="153"/>
      <c r="E22" s="154">
        <f t="shared" si="0"/>
        <v>3317389.7227274538</v>
      </c>
    </row>
    <row r="23" spans="1:5" ht="15.75">
      <c r="A23" s="153" t="s">
        <v>21</v>
      </c>
      <c r="B23" s="153" t="s">
        <v>266</v>
      </c>
      <c r="C23" s="158">
        <v>1883646.4993555238</v>
      </c>
      <c r="D23" s="153"/>
      <c r="E23" s="154">
        <f t="shared" si="0"/>
        <v>1883646.4993555238</v>
      </c>
    </row>
    <row r="24" spans="1:5" ht="15.75">
      <c r="A24" s="153" t="s">
        <v>23</v>
      </c>
      <c r="B24" s="153" t="s">
        <v>112</v>
      </c>
      <c r="C24" s="158">
        <v>17500000</v>
      </c>
      <c r="D24" s="153"/>
      <c r="E24" s="154">
        <f t="shared" si="0"/>
        <v>17500000</v>
      </c>
    </row>
    <row r="25" spans="1:5" ht="15.75">
      <c r="A25" s="153" t="s">
        <v>105</v>
      </c>
      <c r="B25" s="153" t="s">
        <v>259</v>
      </c>
      <c r="C25" s="158">
        <v>1152094.0678048751</v>
      </c>
      <c r="D25" s="153"/>
      <c r="E25" s="154">
        <f t="shared" si="0"/>
        <v>1152094.0678048751</v>
      </c>
    </row>
    <row r="26" spans="1:5" ht="15.75">
      <c r="A26" s="153" t="s">
        <v>25</v>
      </c>
      <c r="B26" s="153" t="s">
        <v>25</v>
      </c>
      <c r="C26" s="158">
        <v>437788.47845864727</v>
      </c>
      <c r="D26" s="153"/>
      <c r="E26" s="154">
        <f t="shared" si="0"/>
        <v>437788.47845864727</v>
      </c>
    </row>
    <row r="27" spans="1:5" ht="15.75">
      <c r="A27" s="153" t="s">
        <v>26</v>
      </c>
      <c r="B27" s="153" t="s">
        <v>112</v>
      </c>
      <c r="C27" s="158">
        <v>3222549.645078314</v>
      </c>
      <c r="D27" s="153"/>
      <c r="E27" s="154">
        <f t="shared" si="0"/>
        <v>3222549.645078314</v>
      </c>
    </row>
    <row r="28" spans="1:5" ht="15.75">
      <c r="A28" s="153" t="s">
        <v>27</v>
      </c>
      <c r="B28" s="153" t="s">
        <v>28</v>
      </c>
      <c r="C28" s="158">
        <v>3680706.4705997673</v>
      </c>
      <c r="D28" s="153"/>
      <c r="E28" s="154">
        <f t="shared" si="0"/>
        <v>3680706.4705997673</v>
      </c>
    </row>
    <row r="29" spans="1:5" ht="15.75">
      <c r="A29" s="153" t="s">
        <v>316</v>
      </c>
      <c r="B29" s="153" t="s">
        <v>24</v>
      </c>
      <c r="C29" s="158">
        <v>2856054.6778893569</v>
      </c>
      <c r="D29" s="153"/>
      <c r="E29" s="154">
        <f t="shared" si="0"/>
        <v>2856054.6778893569</v>
      </c>
    </row>
    <row r="30" spans="1:5" ht="15.75">
      <c r="A30" s="153" t="s">
        <v>29</v>
      </c>
      <c r="B30" s="153" t="s">
        <v>85</v>
      </c>
      <c r="C30" s="158">
        <v>5266097.03535558</v>
      </c>
      <c r="D30" s="153"/>
      <c r="E30" s="154">
        <f t="shared" si="0"/>
        <v>5266097.03535558</v>
      </c>
    </row>
    <row r="31" spans="1:5" ht="15.75">
      <c r="A31" s="153" t="s">
        <v>30</v>
      </c>
      <c r="B31" s="153" t="s">
        <v>87</v>
      </c>
      <c r="C31" s="158">
        <v>405690.30473906675</v>
      </c>
      <c r="D31" s="153"/>
      <c r="E31" s="154">
        <f t="shared" si="0"/>
        <v>405690.30473906675</v>
      </c>
    </row>
    <row r="32" spans="1:5" ht="15.75">
      <c r="A32" s="153" t="s">
        <v>31</v>
      </c>
      <c r="B32" s="153" t="s">
        <v>9</v>
      </c>
      <c r="C32" s="158">
        <v>10183163.473908512</v>
      </c>
      <c r="D32" s="153"/>
      <c r="E32" s="154">
        <f t="shared" si="0"/>
        <v>10183163.473908512</v>
      </c>
    </row>
    <row r="33" spans="1:5" ht="15.75">
      <c r="A33" s="153" t="s">
        <v>32</v>
      </c>
      <c r="B33" s="153" t="s">
        <v>9</v>
      </c>
      <c r="C33" s="158">
        <v>4658678.8039712273</v>
      </c>
      <c r="D33" s="153"/>
      <c r="E33" s="154">
        <f t="shared" si="0"/>
        <v>4658678.8039712273</v>
      </c>
    </row>
    <row r="34" spans="1:5" ht="15.75">
      <c r="A34" s="153" t="s">
        <v>33</v>
      </c>
      <c r="B34" s="153" t="s">
        <v>34</v>
      </c>
      <c r="C34" s="158">
        <v>664329.59438446886</v>
      </c>
      <c r="D34" s="153"/>
      <c r="E34" s="154">
        <f t="shared" si="0"/>
        <v>664329.59438446886</v>
      </c>
    </row>
    <row r="35" spans="1:5" ht="15.75">
      <c r="A35" s="155" t="s">
        <v>35</v>
      </c>
      <c r="B35" s="155" t="s">
        <v>36</v>
      </c>
      <c r="C35" s="159">
        <v>362510.96063421236</v>
      </c>
      <c r="D35" s="153"/>
      <c r="E35" s="154">
        <f t="shared" si="0"/>
        <v>362510.96063421236</v>
      </c>
    </row>
    <row r="36" spans="1:5" ht="15.75">
      <c r="A36" s="153" t="s">
        <v>37</v>
      </c>
      <c r="B36" s="153" t="s">
        <v>9</v>
      </c>
      <c r="C36" s="158">
        <v>2625257.031388592</v>
      </c>
      <c r="D36" s="153"/>
      <c r="E36" s="154">
        <f t="shared" ref="E36:E67" si="1">SUM(C36)</f>
        <v>2625257.031388592</v>
      </c>
    </row>
    <row r="37" spans="1:5" ht="15.75">
      <c r="A37" s="153" t="s">
        <v>38</v>
      </c>
      <c r="B37" s="153" t="s">
        <v>317</v>
      </c>
      <c r="C37" s="158">
        <v>5552675.6839654744</v>
      </c>
      <c r="D37" s="153"/>
      <c r="E37" s="154">
        <f t="shared" si="1"/>
        <v>5552675.6839654744</v>
      </c>
    </row>
    <row r="38" spans="1:5" ht="15.75">
      <c r="A38" s="153" t="s">
        <v>40</v>
      </c>
      <c r="B38" s="153" t="s">
        <v>121</v>
      </c>
      <c r="C38" s="162">
        <v>25526165.32</v>
      </c>
      <c r="D38" s="163"/>
      <c r="E38" s="154">
        <f t="shared" si="1"/>
        <v>25526165.32</v>
      </c>
    </row>
    <row r="39" spans="1:5" ht="15.75">
      <c r="A39" s="153" t="s">
        <v>41</v>
      </c>
      <c r="B39" s="153" t="s">
        <v>318</v>
      </c>
      <c r="C39" s="158">
        <v>4515085.1611770587</v>
      </c>
      <c r="D39" s="153"/>
      <c r="E39" s="154">
        <f t="shared" si="1"/>
        <v>4515085.1611770587</v>
      </c>
    </row>
    <row r="40" spans="1:5" ht="15.75">
      <c r="A40" s="153" t="s">
        <v>122</v>
      </c>
      <c r="B40" s="153" t="s">
        <v>123</v>
      </c>
      <c r="C40" s="158">
        <v>672336.39920133748</v>
      </c>
      <c r="D40" s="153"/>
      <c r="E40" s="154">
        <f t="shared" si="1"/>
        <v>672336.39920133748</v>
      </c>
    </row>
    <row r="41" spans="1:5" ht="15.75">
      <c r="A41" s="153" t="s">
        <v>44</v>
      </c>
      <c r="B41" s="153" t="s">
        <v>9</v>
      </c>
      <c r="C41" s="158">
        <v>12711961.487657703</v>
      </c>
      <c r="D41" s="153"/>
      <c r="E41" s="154">
        <f t="shared" si="1"/>
        <v>12711961.487657703</v>
      </c>
    </row>
    <row r="42" spans="1:5" ht="15.75">
      <c r="A42" s="153" t="s">
        <v>43</v>
      </c>
      <c r="B42" s="153" t="s">
        <v>112</v>
      </c>
      <c r="C42" s="158">
        <v>17500000</v>
      </c>
      <c r="D42" s="153"/>
      <c r="E42" s="154">
        <f t="shared" si="1"/>
        <v>17500000</v>
      </c>
    </row>
    <row r="43" spans="1:5" ht="15.75">
      <c r="A43" s="153" t="s">
        <v>146</v>
      </c>
      <c r="B43" s="153" t="s">
        <v>319</v>
      </c>
      <c r="C43" s="158">
        <v>132582.19927532462</v>
      </c>
      <c r="D43" s="153"/>
      <c r="E43" s="154">
        <f t="shared" si="1"/>
        <v>132582.19927532462</v>
      </c>
    </row>
    <row r="44" spans="1:5" ht="15.75">
      <c r="A44" s="153" t="s">
        <v>174</v>
      </c>
      <c r="B44" s="153" t="s">
        <v>320</v>
      </c>
      <c r="C44" s="158">
        <v>497480.56853333284</v>
      </c>
      <c r="D44" s="153"/>
      <c r="E44" s="154">
        <f t="shared" si="1"/>
        <v>497480.56853333284</v>
      </c>
    </row>
    <row r="45" spans="1:5" ht="15.75">
      <c r="A45" s="153" t="s">
        <v>321</v>
      </c>
      <c r="B45" s="153" t="s">
        <v>322</v>
      </c>
      <c r="C45" s="158">
        <v>505671.0201674166</v>
      </c>
      <c r="D45" s="153"/>
      <c r="E45" s="154">
        <f t="shared" si="1"/>
        <v>505671.0201674166</v>
      </c>
    </row>
    <row r="46" spans="1:5" ht="15.75">
      <c r="A46" s="153" t="s">
        <v>47</v>
      </c>
      <c r="B46" s="153" t="s">
        <v>256</v>
      </c>
      <c r="C46" s="162">
        <v>28984778.350000001</v>
      </c>
      <c r="D46" s="163"/>
      <c r="E46" s="154">
        <f t="shared" si="1"/>
        <v>28984778.350000001</v>
      </c>
    </row>
    <row r="47" spans="1:5" ht="15.75">
      <c r="A47" s="153" t="s">
        <v>99</v>
      </c>
      <c r="B47" s="153" t="s">
        <v>9</v>
      </c>
      <c r="C47" s="158">
        <v>2028897.6283301997</v>
      </c>
      <c r="D47" s="153"/>
      <c r="E47" s="154">
        <f t="shared" si="1"/>
        <v>2028897.6283301997</v>
      </c>
    </row>
    <row r="48" spans="1:5" ht="15.75">
      <c r="A48" s="153" t="s">
        <v>125</v>
      </c>
      <c r="B48" s="153" t="s">
        <v>48</v>
      </c>
      <c r="C48" s="158">
        <v>1276869.0676943415</v>
      </c>
      <c r="D48" s="153"/>
      <c r="E48" s="154">
        <f t="shared" si="1"/>
        <v>1276869.0676943415</v>
      </c>
    </row>
    <row r="49" spans="1:5" ht="15.75">
      <c r="A49" s="153" t="s">
        <v>49</v>
      </c>
      <c r="B49" s="153" t="s">
        <v>254</v>
      </c>
      <c r="C49" s="158">
        <v>4002113.6889910721</v>
      </c>
      <c r="D49" s="153"/>
      <c r="E49" s="154">
        <f t="shared" si="1"/>
        <v>4002113.6889910721</v>
      </c>
    </row>
    <row r="50" spans="1:5" ht="15.75">
      <c r="A50" s="153" t="s">
        <v>88</v>
      </c>
      <c r="B50" s="153" t="s">
        <v>72</v>
      </c>
      <c r="C50" s="158">
        <v>1729350.2735987355</v>
      </c>
      <c r="D50" s="153"/>
      <c r="E50" s="154">
        <f t="shared" si="1"/>
        <v>1729350.2735987355</v>
      </c>
    </row>
    <row r="51" spans="1:5" ht="15.75">
      <c r="A51" s="153" t="s">
        <v>51</v>
      </c>
      <c r="B51" s="153" t="s">
        <v>52</v>
      </c>
      <c r="C51" s="158">
        <v>2215101.7520266999</v>
      </c>
      <c r="D51" s="153"/>
      <c r="E51" s="154">
        <f t="shared" si="1"/>
        <v>2215101.7520266999</v>
      </c>
    </row>
    <row r="52" spans="1:5" ht="15.75">
      <c r="A52" s="153" t="s">
        <v>53</v>
      </c>
      <c r="B52" s="153" t="s">
        <v>89</v>
      </c>
      <c r="C52" s="158">
        <v>3940514.1762921303</v>
      </c>
      <c r="D52" s="153"/>
      <c r="E52" s="154">
        <f t="shared" si="1"/>
        <v>3940514.1762921303</v>
      </c>
    </row>
    <row r="53" spans="1:5" ht="15.75">
      <c r="A53" s="153" t="s">
        <v>54</v>
      </c>
      <c r="B53" s="153" t="s">
        <v>55</v>
      </c>
      <c r="C53" s="158">
        <v>2062469.6414130717</v>
      </c>
      <c r="D53" s="153"/>
      <c r="E53" s="154">
        <f t="shared" si="1"/>
        <v>2062469.6414130717</v>
      </c>
    </row>
    <row r="54" spans="1:5" ht="15.75">
      <c r="A54" s="153" t="s">
        <v>91</v>
      </c>
      <c r="B54" s="153" t="s">
        <v>331</v>
      </c>
      <c r="C54" s="158">
        <v>647564.94783380523</v>
      </c>
      <c r="D54" s="153"/>
      <c r="E54" s="154">
        <f t="shared" si="1"/>
        <v>647564.94783380523</v>
      </c>
    </row>
    <row r="55" spans="1:5" ht="15.75">
      <c r="A55" s="153" t="s">
        <v>56</v>
      </c>
      <c r="B55" s="153" t="s">
        <v>126</v>
      </c>
      <c r="C55" s="158">
        <v>507297.81670600892</v>
      </c>
      <c r="D55" s="153"/>
      <c r="E55" s="154">
        <f t="shared" si="1"/>
        <v>507297.81670600892</v>
      </c>
    </row>
    <row r="56" spans="1:5" ht="15.75">
      <c r="A56" s="153" t="s">
        <v>57</v>
      </c>
      <c r="B56" s="153" t="s">
        <v>58</v>
      </c>
      <c r="C56" s="158">
        <v>1175776.896194424</v>
      </c>
      <c r="D56" s="153"/>
      <c r="E56" s="154">
        <f t="shared" si="1"/>
        <v>1175776.896194424</v>
      </c>
    </row>
    <row r="57" spans="1:5" ht="15.75">
      <c r="A57" s="153" t="s">
        <v>59</v>
      </c>
      <c r="B57" s="153" t="s">
        <v>92</v>
      </c>
      <c r="C57" s="158">
        <v>14343652.901376756</v>
      </c>
      <c r="D57" s="153"/>
      <c r="E57" s="154">
        <f t="shared" si="1"/>
        <v>14343652.901376756</v>
      </c>
    </row>
    <row r="58" spans="1:5" ht="15.75">
      <c r="A58" s="153" t="s">
        <v>323</v>
      </c>
      <c r="B58" s="153" t="s">
        <v>85</v>
      </c>
      <c r="C58" s="158">
        <v>5679547.891224795</v>
      </c>
      <c r="D58" s="153"/>
      <c r="E58" s="154">
        <f t="shared" si="1"/>
        <v>5679547.891224795</v>
      </c>
    </row>
    <row r="59" spans="1:5" ht="15.75">
      <c r="A59" s="153" t="s">
        <v>60</v>
      </c>
      <c r="B59" s="153" t="s">
        <v>112</v>
      </c>
      <c r="C59" s="158">
        <v>17500000</v>
      </c>
      <c r="D59" s="153"/>
      <c r="E59" s="154">
        <f t="shared" si="1"/>
        <v>17500000</v>
      </c>
    </row>
    <row r="60" spans="1:5" ht="15.75">
      <c r="A60" s="153" t="s">
        <v>61</v>
      </c>
      <c r="B60" s="153" t="s">
        <v>61</v>
      </c>
      <c r="C60" s="158">
        <v>234481.63111615542</v>
      </c>
      <c r="D60" s="153"/>
      <c r="E60" s="154">
        <f t="shared" si="1"/>
        <v>234481.63111615542</v>
      </c>
    </row>
    <row r="61" spans="1:5" ht="15.75">
      <c r="A61" s="153" t="s">
        <v>62</v>
      </c>
      <c r="B61" s="153" t="s">
        <v>9</v>
      </c>
      <c r="C61" s="158">
        <v>3212585.823175855</v>
      </c>
      <c r="D61" s="153"/>
      <c r="E61" s="154">
        <f t="shared" si="1"/>
        <v>3212585.823175855</v>
      </c>
    </row>
    <row r="62" spans="1:5" ht="15.75">
      <c r="A62" s="153" t="s">
        <v>100</v>
      </c>
      <c r="B62" s="153" t="s">
        <v>324</v>
      </c>
      <c r="C62" s="158">
        <v>486388.59539410518</v>
      </c>
      <c r="D62" s="153"/>
      <c r="E62" s="154">
        <f t="shared" si="1"/>
        <v>486388.59539410518</v>
      </c>
    </row>
    <row r="63" spans="1:5" ht="15.75">
      <c r="A63" s="153" t="s">
        <v>63</v>
      </c>
      <c r="B63" s="153" t="s">
        <v>64</v>
      </c>
      <c r="C63" s="158">
        <v>422541.61883849633</v>
      </c>
      <c r="D63" s="153"/>
      <c r="E63" s="154">
        <f t="shared" si="1"/>
        <v>422541.61883849633</v>
      </c>
    </row>
    <row r="64" spans="1:5" ht="15.75">
      <c r="A64" s="153" t="s">
        <v>65</v>
      </c>
      <c r="B64" s="153" t="s">
        <v>325</v>
      </c>
      <c r="C64" s="158">
        <v>455601.72869423812</v>
      </c>
      <c r="D64" s="153"/>
      <c r="E64" s="154">
        <f t="shared" si="1"/>
        <v>455601.72869423812</v>
      </c>
    </row>
    <row r="65" spans="1:5" ht="15.75">
      <c r="A65" s="153" t="s">
        <v>67</v>
      </c>
      <c r="B65" s="153" t="s">
        <v>128</v>
      </c>
      <c r="C65" s="158">
        <v>3148360.5047147269</v>
      </c>
      <c r="D65" s="153"/>
      <c r="E65" s="154">
        <f t="shared" si="1"/>
        <v>3148360.5047147269</v>
      </c>
    </row>
    <row r="66" spans="1:5" ht="15.75">
      <c r="A66" s="153" t="s">
        <v>68</v>
      </c>
      <c r="B66" s="153" t="s">
        <v>85</v>
      </c>
      <c r="C66" s="158">
        <v>5980797.4162553931</v>
      </c>
      <c r="D66" s="153"/>
      <c r="E66" s="154">
        <f t="shared" si="1"/>
        <v>5980797.4162553931</v>
      </c>
    </row>
    <row r="67" spans="1:5" ht="15.75">
      <c r="A67" s="153" t="s">
        <v>69</v>
      </c>
      <c r="B67" s="153" t="s">
        <v>93</v>
      </c>
      <c r="C67" s="156">
        <v>2741932.1754669058</v>
      </c>
      <c r="D67" s="153"/>
      <c r="E67" s="154">
        <f t="shared" si="1"/>
        <v>2741932.1754669058</v>
      </c>
    </row>
    <row r="68" spans="1:5" ht="15.75">
      <c r="A68" s="153" t="s">
        <v>102</v>
      </c>
      <c r="B68" s="153" t="s">
        <v>102</v>
      </c>
      <c r="C68" s="158">
        <v>228055.95665071058</v>
      </c>
      <c r="D68" s="153"/>
      <c r="E68" s="154">
        <f t="shared" ref="E68:E79" si="2">SUM(C68)</f>
        <v>228055.95665071058</v>
      </c>
    </row>
    <row r="69" spans="1:5" ht="15.75">
      <c r="A69" s="153" t="s">
        <v>103</v>
      </c>
      <c r="B69" s="153" t="s">
        <v>326</v>
      </c>
      <c r="C69" s="158">
        <v>103848.34686095541</v>
      </c>
      <c r="D69" s="153"/>
      <c r="E69" s="154">
        <f t="shared" si="2"/>
        <v>103848.34686095541</v>
      </c>
    </row>
    <row r="70" spans="1:5" ht="15.75">
      <c r="A70" s="153" t="s">
        <v>129</v>
      </c>
      <c r="B70" s="153" t="s">
        <v>70</v>
      </c>
      <c r="C70" s="158">
        <v>399407.76676351012</v>
      </c>
      <c r="D70" s="153"/>
      <c r="E70" s="154">
        <f t="shared" si="2"/>
        <v>399407.76676351012</v>
      </c>
    </row>
    <row r="71" spans="1:5" ht="15.75">
      <c r="A71" s="153" t="s">
        <v>71</v>
      </c>
      <c r="B71" s="153" t="s">
        <v>130</v>
      </c>
      <c r="C71" s="158">
        <v>465505.88993281539</v>
      </c>
      <c r="D71" s="153"/>
      <c r="E71" s="154">
        <f t="shared" si="2"/>
        <v>465505.88993281539</v>
      </c>
    </row>
    <row r="72" spans="1:5" ht="15.75">
      <c r="A72" s="153" t="s">
        <v>131</v>
      </c>
      <c r="B72" s="153" t="s">
        <v>9</v>
      </c>
      <c r="C72" s="158">
        <v>8642070.0927746408</v>
      </c>
      <c r="D72" s="153"/>
      <c r="E72" s="154">
        <f t="shared" si="2"/>
        <v>8642070.0927746408</v>
      </c>
    </row>
    <row r="73" spans="1:5" ht="15.75">
      <c r="A73" s="153" t="s">
        <v>73</v>
      </c>
      <c r="B73" s="153" t="s">
        <v>9</v>
      </c>
      <c r="C73" s="158">
        <v>3053276.1375159496</v>
      </c>
      <c r="D73" s="153"/>
      <c r="E73" s="154">
        <f t="shared" si="2"/>
        <v>3053276.1375159496</v>
      </c>
    </row>
    <row r="74" spans="1:5" ht="15.75">
      <c r="A74" s="153" t="s">
        <v>327</v>
      </c>
      <c r="B74" s="153" t="s">
        <v>328</v>
      </c>
      <c r="C74" s="158">
        <v>1248976.1114684236</v>
      </c>
      <c r="D74" s="153"/>
      <c r="E74" s="154">
        <f t="shared" si="2"/>
        <v>1248976.1114684236</v>
      </c>
    </row>
    <row r="75" spans="1:5" ht="15.75">
      <c r="A75" s="153" t="s">
        <v>74</v>
      </c>
      <c r="B75" s="153" t="s">
        <v>94</v>
      </c>
      <c r="C75" s="158">
        <v>9199134.72384312</v>
      </c>
      <c r="D75" s="153"/>
      <c r="E75" s="154">
        <f t="shared" si="2"/>
        <v>9199134.72384312</v>
      </c>
    </row>
    <row r="76" spans="1:5" ht="15.75">
      <c r="A76" s="153" t="s">
        <v>75</v>
      </c>
      <c r="B76" s="153" t="s">
        <v>259</v>
      </c>
      <c r="C76" s="158">
        <v>10242652.030278023</v>
      </c>
      <c r="D76" s="153"/>
      <c r="E76" s="154">
        <f t="shared" si="2"/>
        <v>10242652.030278023</v>
      </c>
    </row>
    <row r="77" spans="1:5" ht="15.75">
      <c r="A77" s="153" t="s">
        <v>77</v>
      </c>
      <c r="B77" s="153" t="s">
        <v>329</v>
      </c>
      <c r="C77" s="158">
        <v>4081440.520928245</v>
      </c>
      <c r="D77" s="153"/>
      <c r="E77" s="154">
        <f t="shared" si="2"/>
        <v>4081440.520928245</v>
      </c>
    </row>
    <row r="78" spans="1:5" ht="15.75">
      <c r="A78" s="153" t="s">
        <v>95</v>
      </c>
      <c r="B78" s="153" t="s">
        <v>330</v>
      </c>
      <c r="C78" s="158">
        <v>1078733.0567387033</v>
      </c>
      <c r="D78" s="153"/>
      <c r="E78" s="154">
        <f t="shared" si="2"/>
        <v>1078733.0567387033</v>
      </c>
    </row>
    <row r="79" spans="1:5" ht="15.75">
      <c r="A79" s="153" t="s">
        <v>80</v>
      </c>
      <c r="B79" s="153" t="s">
        <v>9</v>
      </c>
      <c r="C79" s="158">
        <v>4874114.6888325149</v>
      </c>
      <c r="D79" s="153"/>
      <c r="E79" s="154">
        <f t="shared" si="2"/>
        <v>4874114.6888325149</v>
      </c>
    </row>
    <row r="80" spans="1:5" ht="15.75">
      <c r="A80" s="164" t="s">
        <v>81</v>
      </c>
      <c r="B80" s="165"/>
      <c r="C80" s="160">
        <f>SUM(C47:C79,C39:C45,C4:C37)</f>
        <v>305989056.32999992</v>
      </c>
      <c r="D80" s="161">
        <f>SUM(C46+C38)</f>
        <v>54510943.670000002</v>
      </c>
      <c r="E80" s="160">
        <f>SUM(E4:E79)</f>
        <v>360499999.99999994</v>
      </c>
    </row>
  </sheetData>
  <mergeCells count="3">
    <mergeCell ref="C38:D38"/>
    <mergeCell ref="C46:D46"/>
    <mergeCell ref="A80:B8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zoomScaleNormal="100" workbookViewId="0">
      <selection activeCell="G1" sqref="D1:G1"/>
    </sheetView>
  </sheetViews>
  <sheetFormatPr defaultRowHeight="15"/>
  <cols>
    <col min="1" max="1" width="38.140625" style="141" bestFit="1" customWidth="1"/>
    <col min="2" max="2" width="18" style="140" bestFit="1" customWidth="1"/>
    <col min="3" max="4" width="16.5703125" style="140" bestFit="1" customWidth="1"/>
    <col min="5" max="5" width="18" style="140" bestFit="1" customWidth="1"/>
    <col min="6" max="6" width="18.7109375" style="140" bestFit="1" customWidth="1"/>
    <col min="7" max="7" width="18.140625" style="140" bestFit="1" customWidth="1"/>
  </cols>
  <sheetData>
    <row r="1" spans="1:7" ht="49.5" customHeight="1">
      <c r="A1" s="151" t="s">
        <v>0</v>
      </c>
      <c r="B1" s="150" t="s">
        <v>309</v>
      </c>
      <c r="C1" s="150" t="s">
        <v>308</v>
      </c>
      <c r="D1" s="150" t="s">
        <v>307</v>
      </c>
      <c r="E1" s="150" t="s">
        <v>306</v>
      </c>
      <c r="F1" s="150" t="s">
        <v>305</v>
      </c>
      <c r="G1" s="150" t="s">
        <v>304</v>
      </c>
    </row>
    <row r="2" spans="1:7">
      <c r="A2" s="149" t="s">
        <v>224</v>
      </c>
      <c r="B2" s="148">
        <v>1857979.5795535902</v>
      </c>
      <c r="C2" s="148">
        <v>1695903.82875568</v>
      </c>
      <c r="D2" s="148">
        <v>0</v>
      </c>
      <c r="E2" s="148">
        <v>3553883.4083092702</v>
      </c>
      <c r="F2" s="147">
        <v>122406.63987024009</v>
      </c>
      <c r="G2" s="147">
        <f t="shared" ref="G2:G33" si="0">F2+E2</f>
        <v>3676290.04817951</v>
      </c>
    </row>
    <row r="3" spans="1:7">
      <c r="A3" s="149" t="s">
        <v>292</v>
      </c>
      <c r="B3" s="148">
        <v>409439.43194317102</v>
      </c>
      <c r="C3" s="148">
        <v>0</v>
      </c>
      <c r="D3" s="148">
        <v>0</v>
      </c>
      <c r="E3" s="148">
        <v>409439.43194317102</v>
      </c>
      <c r="F3" s="147">
        <v>26974.518797768949</v>
      </c>
      <c r="G3" s="147">
        <f t="shared" si="0"/>
        <v>436413.95074093994</v>
      </c>
    </row>
    <row r="4" spans="1:7">
      <c r="A4" s="149" t="s">
        <v>108</v>
      </c>
      <c r="B4" s="148">
        <v>0</v>
      </c>
      <c r="C4" s="148">
        <v>1324473</v>
      </c>
      <c r="D4" s="148">
        <v>265127.49168595299</v>
      </c>
      <c r="E4" s="148">
        <v>1589600.49168595</v>
      </c>
      <c r="F4" s="147">
        <v>0</v>
      </c>
      <c r="G4" s="147">
        <f t="shared" si="0"/>
        <v>1589600.49168595</v>
      </c>
    </row>
    <row r="5" spans="1:7">
      <c r="A5" s="149" t="s">
        <v>161</v>
      </c>
      <c r="B5" s="148">
        <v>1208117.00486315</v>
      </c>
      <c r="C5" s="148">
        <v>1102730.2327103799</v>
      </c>
      <c r="D5" s="148">
        <v>0</v>
      </c>
      <c r="E5" s="148">
        <v>2310847.2375735301</v>
      </c>
      <c r="F5" s="147">
        <v>79592.663322449924</v>
      </c>
      <c r="G5" s="147">
        <f t="shared" si="0"/>
        <v>2390439.9008959802</v>
      </c>
    </row>
    <row r="6" spans="1:7">
      <c r="A6" s="149" t="s">
        <v>10</v>
      </c>
      <c r="B6" s="148">
        <v>17500000</v>
      </c>
      <c r="C6" s="148">
        <v>0</v>
      </c>
      <c r="D6" s="148">
        <v>1829742.0192368401</v>
      </c>
      <c r="E6" s="148">
        <v>19329742.019236799</v>
      </c>
      <c r="F6" s="147">
        <v>0</v>
      </c>
      <c r="G6" s="147">
        <f t="shared" si="0"/>
        <v>19329742.019236799</v>
      </c>
    </row>
    <row r="7" spans="1:7">
      <c r="A7" s="149" t="s">
        <v>110</v>
      </c>
      <c r="B7" s="148">
        <v>3360982.1449597003</v>
      </c>
      <c r="C7" s="148">
        <v>0</v>
      </c>
      <c r="D7" s="148">
        <v>0</v>
      </c>
      <c r="E7" s="148">
        <v>3360982.1449597003</v>
      </c>
      <c r="F7" s="147">
        <v>221426.83135796964</v>
      </c>
      <c r="G7" s="147">
        <f t="shared" si="0"/>
        <v>3582408.9763176697</v>
      </c>
    </row>
    <row r="8" spans="1:7">
      <c r="A8" s="149" t="s">
        <v>190</v>
      </c>
      <c r="B8" s="148">
        <v>17500000</v>
      </c>
      <c r="C8" s="148">
        <v>0</v>
      </c>
      <c r="D8" s="148">
        <v>1829742.0192368401</v>
      </c>
      <c r="E8" s="148">
        <v>19329742.019236799</v>
      </c>
      <c r="F8" s="147">
        <v>0</v>
      </c>
      <c r="G8" s="147">
        <f t="shared" si="0"/>
        <v>19329742.019236799</v>
      </c>
    </row>
    <row r="9" spans="1:7">
      <c r="A9" s="149" t="s">
        <v>303</v>
      </c>
      <c r="B9" s="148">
        <v>466302.31568004104</v>
      </c>
      <c r="C9" s="148">
        <v>0</v>
      </c>
      <c r="D9" s="148">
        <v>0</v>
      </c>
      <c r="E9" s="148">
        <v>466302.31568004104</v>
      </c>
      <c r="F9" s="147">
        <v>30720.735714337006</v>
      </c>
      <c r="G9" s="147">
        <f t="shared" si="0"/>
        <v>497023.05139437807</v>
      </c>
    </row>
    <row r="10" spans="1:7">
      <c r="A10" s="149" t="s">
        <v>13</v>
      </c>
      <c r="B10" s="148">
        <v>17500000</v>
      </c>
      <c r="C10" s="148">
        <v>0</v>
      </c>
      <c r="D10" s="148">
        <v>1829742.0192368401</v>
      </c>
      <c r="E10" s="148">
        <v>19329742.019236799</v>
      </c>
      <c r="F10" s="147">
        <v>0</v>
      </c>
      <c r="G10" s="147">
        <f t="shared" si="0"/>
        <v>19329742.019236799</v>
      </c>
    </row>
    <row r="11" spans="1:7">
      <c r="A11" s="149" t="s">
        <v>14</v>
      </c>
      <c r="B11" s="148">
        <v>3319039.02202318</v>
      </c>
      <c r="C11" s="148">
        <v>0</v>
      </c>
      <c r="D11" s="148">
        <v>0</v>
      </c>
      <c r="E11" s="148">
        <v>3319039.02202318</v>
      </c>
      <c r="F11" s="147">
        <v>218663.55193291962</v>
      </c>
      <c r="G11" s="147">
        <f t="shared" si="0"/>
        <v>3537702.5739560998</v>
      </c>
    </row>
    <row r="12" spans="1:7">
      <c r="A12" s="149" t="s">
        <v>213</v>
      </c>
      <c r="B12" s="148">
        <v>12457168.1235976</v>
      </c>
      <c r="C12" s="148">
        <v>0</v>
      </c>
      <c r="D12" s="148">
        <v>1762546.8461607201</v>
      </c>
      <c r="E12" s="148">
        <v>14219714.9697583</v>
      </c>
      <c r="F12" s="147">
        <v>820697.98241509916</v>
      </c>
      <c r="G12" s="147">
        <f t="shared" si="0"/>
        <v>15040412.952173399</v>
      </c>
    </row>
    <row r="13" spans="1:7">
      <c r="A13" s="149" t="s">
        <v>159</v>
      </c>
      <c r="B13" s="148">
        <v>3179059.4052720396</v>
      </c>
      <c r="C13" s="148">
        <v>0</v>
      </c>
      <c r="D13" s="148">
        <v>0</v>
      </c>
      <c r="E13" s="148">
        <v>3179059.4052720396</v>
      </c>
      <c r="F13" s="147">
        <v>209441.47289321004</v>
      </c>
      <c r="G13" s="147">
        <f t="shared" si="0"/>
        <v>3388500.8781652497</v>
      </c>
    </row>
    <row r="14" spans="1:7">
      <c r="A14" s="149" t="s">
        <v>16</v>
      </c>
      <c r="B14" s="148">
        <v>2348051.4327316</v>
      </c>
      <c r="C14" s="148">
        <v>0</v>
      </c>
      <c r="D14" s="148">
        <v>0</v>
      </c>
      <c r="E14" s="148">
        <v>2348051.4327316</v>
      </c>
      <c r="F14" s="147">
        <v>154693.35039312989</v>
      </c>
      <c r="G14" s="147">
        <f t="shared" si="0"/>
        <v>2502744.78312473</v>
      </c>
    </row>
    <row r="15" spans="1:7">
      <c r="A15" s="149" t="s">
        <v>290</v>
      </c>
      <c r="B15" s="148">
        <v>2015551.6694728299</v>
      </c>
      <c r="C15" s="148">
        <v>0</v>
      </c>
      <c r="D15" s="148">
        <v>0</v>
      </c>
      <c r="E15" s="148">
        <v>2015551.6694728299</v>
      </c>
      <c r="F15" s="147">
        <v>132787.73892890991</v>
      </c>
      <c r="G15" s="147">
        <f t="shared" si="0"/>
        <v>2148339.4084017398</v>
      </c>
    </row>
    <row r="16" spans="1:7">
      <c r="A16" s="149" t="s">
        <v>302</v>
      </c>
      <c r="B16" s="148">
        <v>591626.58907853405</v>
      </c>
      <c r="C16" s="148">
        <v>0</v>
      </c>
      <c r="D16" s="148">
        <v>0</v>
      </c>
      <c r="E16" s="148">
        <v>591626.58907853405</v>
      </c>
      <c r="F16" s="147">
        <v>38977.297503122987</v>
      </c>
      <c r="G16" s="147">
        <f t="shared" si="0"/>
        <v>630603.88658165699</v>
      </c>
    </row>
    <row r="17" spans="1:7">
      <c r="A17" s="149" t="s">
        <v>269</v>
      </c>
      <c r="B17" s="148">
        <v>46157.891594327608</v>
      </c>
      <c r="C17" s="148">
        <v>42131.434566636999</v>
      </c>
      <c r="D17" s="148">
        <v>0</v>
      </c>
      <c r="E17" s="148">
        <v>88289.3261609646</v>
      </c>
      <c r="F17" s="147">
        <v>3040.955065240003</v>
      </c>
      <c r="G17" s="147">
        <f t="shared" si="0"/>
        <v>91330.281226204606</v>
      </c>
    </row>
    <row r="18" spans="1:7">
      <c r="A18" s="149" t="s">
        <v>20</v>
      </c>
      <c r="B18" s="148">
        <v>2712298.2104110299</v>
      </c>
      <c r="C18" s="148">
        <v>0</v>
      </c>
      <c r="D18" s="148">
        <v>0</v>
      </c>
      <c r="E18" s="148">
        <v>2712298.2104110299</v>
      </c>
      <c r="F18" s="147">
        <v>178690.50549103974</v>
      </c>
      <c r="G18" s="147">
        <f t="shared" si="0"/>
        <v>2890988.7159020696</v>
      </c>
    </row>
    <row r="19" spans="1:7">
      <c r="A19" s="149" t="s">
        <v>21</v>
      </c>
      <c r="B19" s="148">
        <v>437137.60154856299</v>
      </c>
      <c r="C19" s="148">
        <v>0</v>
      </c>
      <c r="D19" s="148">
        <v>0</v>
      </c>
      <c r="E19" s="148">
        <v>437137.60154856299</v>
      </c>
      <c r="F19" s="147">
        <v>28799.318117019982</v>
      </c>
      <c r="G19" s="147">
        <f t="shared" si="0"/>
        <v>465936.91966558294</v>
      </c>
    </row>
    <row r="20" spans="1:7">
      <c r="A20" s="149" t="s">
        <v>23</v>
      </c>
      <c r="B20" s="148">
        <v>17500000</v>
      </c>
      <c r="C20" s="148">
        <v>0</v>
      </c>
      <c r="D20" s="148">
        <v>0</v>
      </c>
      <c r="E20" s="148">
        <v>17500000</v>
      </c>
      <c r="F20" s="147">
        <v>0</v>
      </c>
      <c r="G20" s="147">
        <f t="shared" si="0"/>
        <v>17500000</v>
      </c>
    </row>
    <row r="21" spans="1:7">
      <c r="A21" s="149" t="s">
        <v>27</v>
      </c>
      <c r="B21" s="148">
        <v>3591632.44914559</v>
      </c>
      <c r="C21" s="148">
        <v>0</v>
      </c>
      <c r="D21" s="148">
        <v>0</v>
      </c>
      <c r="E21" s="148">
        <v>3591632.44914559</v>
      </c>
      <c r="F21" s="147">
        <v>236622.43901217997</v>
      </c>
      <c r="G21" s="147">
        <f t="shared" si="0"/>
        <v>3828254.88815777</v>
      </c>
    </row>
    <row r="22" spans="1:7">
      <c r="A22" s="149" t="s">
        <v>178</v>
      </c>
      <c r="B22" s="148">
        <v>2199649.6025483301</v>
      </c>
      <c r="C22" s="148">
        <v>0</v>
      </c>
      <c r="D22" s="148">
        <v>0</v>
      </c>
      <c r="E22" s="148">
        <v>2199649.6025483301</v>
      </c>
      <c r="F22" s="147">
        <v>144916.40258205979</v>
      </c>
      <c r="G22" s="147">
        <f t="shared" si="0"/>
        <v>2344566.0051303897</v>
      </c>
    </row>
    <row r="23" spans="1:7">
      <c r="A23" s="149" t="s">
        <v>31</v>
      </c>
      <c r="B23" s="148">
        <v>14783890.1347622</v>
      </c>
      <c r="C23" s="148">
        <v>0</v>
      </c>
      <c r="D23" s="148">
        <v>1163834.2395112598</v>
      </c>
      <c r="E23" s="148">
        <v>15947724.374273401</v>
      </c>
      <c r="F23" s="147">
        <v>973986.11670520063</v>
      </c>
      <c r="G23" s="147">
        <f t="shared" si="0"/>
        <v>16921710.490978602</v>
      </c>
    </row>
    <row r="24" spans="1:7">
      <c r="A24" s="149" t="s">
        <v>32</v>
      </c>
      <c r="B24" s="148">
        <v>11343180.194448899</v>
      </c>
      <c r="C24" s="148">
        <v>0</v>
      </c>
      <c r="D24" s="148">
        <v>0</v>
      </c>
      <c r="E24" s="148">
        <v>11343180.194448899</v>
      </c>
      <c r="F24" s="147">
        <v>747306.6918090987</v>
      </c>
      <c r="G24" s="147">
        <f t="shared" si="0"/>
        <v>12090486.886257999</v>
      </c>
    </row>
    <row r="25" spans="1:7">
      <c r="A25" s="149" t="s">
        <v>37</v>
      </c>
      <c r="B25" s="148">
        <v>2125867.0327309202</v>
      </c>
      <c r="C25" s="148">
        <v>0</v>
      </c>
      <c r="D25" s="148">
        <v>1021785.35701143</v>
      </c>
      <c r="E25" s="148">
        <v>3147652.3897423502</v>
      </c>
      <c r="F25" s="147">
        <v>140055.48992632984</v>
      </c>
      <c r="G25" s="147">
        <f t="shared" si="0"/>
        <v>3287707.87966868</v>
      </c>
    </row>
    <row r="26" spans="1:7">
      <c r="A26" s="149" t="s">
        <v>38</v>
      </c>
      <c r="B26" s="148">
        <v>6396632.0830916408</v>
      </c>
      <c r="C26" s="148">
        <v>0</v>
      </c>
      <c r="D26" s="148">
        <v>0</v>
      </c>
      <c r="E26" s="148">
        <v>6396632.0830916408</v>
      </c>
      <c r="F26" s="147">
        <v>421420.26123100996</v>
      </c>
      <c r="G26" s="147">
        <f t="shared" si="0"/>
        <v>6818052.3443226507</v>
      </c>
    </row>
    <row r="27" spans="1:7">
      <c r="A27" s="149" t="s">
        <v>189</v>
      </c>
      <c r="B27" s="148">
        <v>5134138.2741049798</v>
      </c>
      <c r="C27" s="148">
        <v>0</v>
      </c>
      <c r="D27" s="148">
        <v>0</v>
      </c>
      <c r="E27" s="148">
        <v>5134138.2741049798</v>
      </c>
      <c r="F27" s="147">
        <v>338245.16785771964</v>
      </c>
      <c r="G27" s="147">
        <f t="shared" si="0"/>
        <v>5472383.4419626994</v>
      </c>
    </row>
    <row r="28" spans="1:7">
      <c r="A28" s="149" t="s">
        <v>40</v>
      </c>
      <c r="B28" s="148">
        <v>0</v>
      </c>
      <c r="C28" s="148">
        <v>25526165.32</v>
      </c>
      <c r="D28" s="148">
        <v>0</v>
      </c>
      <c r="E28" s="148">
        <v>25526165.32</v>
      </c>
      <c r="F28" s="147">
        <v>0</v>
      </c>
      <c r="G28" s="147">
        <f t="shared" si="0"/>
        <v>25526165.32</v>
      </c>
    </row>
    <row r="29" spans="1:7">
      <c r="A29" s="149" t="s">
        <v>41</v>
      </c>
      <c r="B29" s="148">
        <v>4748868.4152253503</v>
      </c>
      <c r="C29" s="148">
        <v>0</v>
      </c>
      <c r="D29" s="148">
        <v>0</v>
      </c>
      <c r="E29" s="148">
        <v>4748868.4152253503</v>
      </c>
      <c r="F29" s="147">
        <v>312862.97884570004</v>
      </c>
      <c r="G29" s="147">
        <f t="shared" si="0"/>
        <v>5061731.39407105</v>
      </c>
    </row>
    <row r="30" spans="1:7">
      <c r="A30" s="149" t="s">
        <v>207</v>
      </c>
      <c r="B30" s="148">
        <v>17500000</v>
      </c>
      <c r="C30" s="148">
        <v>0</v>
      </c>
      <c r="D30" s="148">
        <v>0</v>
      </c>
      <c r="E30" s="148">
        <v>17500000</v>
      </c>
      <c r="F30" s="147">
        <v>0</v>
      </c>
      <c r="G30" s="147">
        <f t="shared" si="0"/>
        <v>17500000</v>
      </c>
    </row>
    <row r="31" spans="1:7">
      <c r="A31" s="149" t="s">
        <v>43</v>
      </c>
      <c r="B31" s="148">
        <v>17500000</v>
      </c>
      <c r="C31" s="148">
        <v>0</v>
      </c>
      <c r="D31" s="148">
        <v>1829742.0192368401</v>
      </c>
      <c r="E31" s="148">
        <v>19329742.019236799</v>
      </c>
      <c r="F31" s="147">
        <v>0</v>
      </c>
      <c r="G31" s="147">
        <f t="shared" si="0"/>
        <v>19329742.019236799</v>
      </c>
    </row>
    <row r="32" spans="1:7">
      <c r="A32" s="149" t="s">
        <v>301</v>
      </c>
      <c r="B32" s="148">
        <v>62505.557121810001</v>
      </c>
      <c r="C32" s="148">
        <v>0</v>
      </c>
      <c r="D32" s="148">
        <v>0</v>
      </c>
      <c r="E32" s="148">
        <v>62505.557121810001</v>
      </c>
      <c r="F32" s="147">
        <v>4117.9651836302037</v>
      </c>
      <c r="G32" s="147">
        <f t="shared" si="0"/>
        <v>66623.522305440201</v>
      </c>
    </row>
    <row r="33" spans="1:7">
      <c r="A33" s="149" t="s">
        <v>176</v>
      </c>
      <c r="B33" s="148">
        <v>156076.50240701201</v>
      </c>
      <c r="C33" s="148">
        <v>0</v>
      </c>
      <c r="D33" s="148">
        <v>0</v>
      </c>
      <c r="E33" s="148">
        <v>156076.50240701201</v>
      </c>
      <c r="F33" s="147">
        <v>10282.567382645999</v>
      </c>
      <c r="G33" s="147">
        <f t="shared" si="0"/>
        <v>166359.06978965801</v>
      </c>
    </row>
    <row r="34" spans="1:7">
      <c r="A34" s="149" t="s">
        <v>205</v>
      </c>
      <c r="B34" s="148">
        <v>751357.70933245402</v>
      </c>
      <c r="C34" s="148">
        <v>0</v>
      </c>
      <c r="D34" s="148">
        <v>0</v>
      </c>
      <c r="E34" s="148">
        <v>751357.70933245402</v>
      </c>
      <c r="F34" s="147">
        <v>49500.636902627943</v>
      </c>
      <c r="G34" s="147">
        <f t="shared" ref="G34:G63" si="1">F34+E34</f>
        <v>800858.34623508202</v>
      </c>
    </row>
    <row r="35" spans="1:7">
      <c r="A35" s="149" t="s">
        <v>47</v>
      </c>
      <c r="B35" s="148">
        <v>0</v>
      </c>
      <c r="C35" s="148">
        <v>28984778.350000001</v>
      </c>
      <c r="D35" s="148">
        <v>0</v>
      </c>
      <c r="E35" s="148">
        <v>28984778.350000001</v>
      </c>
      <c r="F35" s="147">
        <v>0</v>
      </c>
      <c r="G35" s="147">
        <f t="shared" si="1"/>
        <v>28984778.350000001</v>
      </c>
    </row>
    <row r="36" spans="1:7">
      <c r="A36" s="149" t="s">
        <v>125</v>
      </c>
      <c r="B36" s="148">
        <v>1178540.8905193501</v>
      </c>
      <c r="C36" s="148">
        <v>0</v>
      </c>
      <c r="D36" s="148">
        <v>0</v>
      </c>
      <c r="E36" s="148">
        <v>1178540.8905193501</v>
      </c>
      <c r="F36" s="147">
        <v>77644.142027010021</v>
      </c>
      <c r="G36" s="147">
        <f t="shared" si="1"/>
        <v>1256185.03254636</v>
      </c>
    </row>
    <row r="37" spans="1:7">
      <c r="A37" s="149" t="s">
        <v>49</v>
      </c>
      <c r="B37" s="148">
        <v>4431641.2219115701</v>
      </c>
      <c r="C37" s="148">
        <v>0</v>
      </c>
      <c r="D37" s="148">
        <v>0</v>
      </c>
      <c r="E37" s="148">
        <v>4431641.2219115701</v>
      </c>
      <c r="F37" s="147">
        <v>291963.54849870026</v>
      </c>
      <c r="G37" s="147">
        <f t="shared" si="1"/>
        <v>4723604.7704102704</v>
      </c>
    </row>
    <row r="38" spans="1:7">
      <c r="A38" s="149" t="s">
        <v>253</v>
      </c>
      <c r="B38" s="148">
        <v>2292867.9912365903</v>
      </c>
      <c r="C38" s="148">
        <v>0</v>
      </c>
      <c r="D38" s="148">
        <v>0</v>
      </c>
      <c r="E38" s="148">
        <v>2292867.9912365903</v>
      </c>
      <c r="F38" s="147">
        <v>151057.77779361993</v>
      </c>
      <c r="G38" s="147">
        <f t="shared" si="1"/>
        <v>2443925.7690302101</v>
      </c>
    </row>
    <row r="39" spans="1:7">
      <c r="A39" s="149" t="s">
        <v>203</v>
      </c>
      <c r="B39" s="148">
        <v>6111196.8576900903</v>
      </c>
      <c r="C39" s="148">
        <v>0</v>
      </c>
      <c r="D39" s="148">
        <v>0</v>
      </c>
      <c r="E39" s="148">
        <v>6111196.8576900903</v>
      </c>
      <c r="F39" s="147">
        <v>402615.33612499951</v>
      </c>
      <c r="G39" s="147">
        <f t="shared" si="1"/>
        <v>6513812.1938150898</v>
      </c>
    </row>
    <row r="40" spans="1:7">
      <c r="A40" s="149" t="s">
        <v>53</v>
      </c>
      <c r="B40" s="148">
        <v>5647582.15469243</v>
      </c>
      <c r="C40" s="148">
        <v>0</v>
      </c>
      <c r="D40" s="148">
        <v>0</v>
      </c>
      <c r="E40" s="148">
        <v>5647582.15469243</v>
      </c>
      <c r="F40" s="147">
        <v>372071.66459443927</v>
      </c>
      <c r="G40" s="147">
        <f t="shared" si="1"/>
        <v>6019653.8192868689</v>
      </c>
    </row>
    <row r="41" spans="1:7">
      <c r="A41" s="149" t="s">
        <v>232</v>
      </c>
      <c r="B41" s="148">
        <v>154742.040330925</v>
      </c>
      <c r="C41" s="148">
        <v>141243.543015545</v>
      </c>
      <c r="D41" s="148">
        <v>0</v>
      </c>
      <c r="E41" s="148">
        <v>295985.58334647003</v>
      </c>
      <c r="F41" s="147">
        <v>10194.65090575602</v>
      </c>
      <c r="G41" s="147">
        <f t="shared" si="1"/>
        <v>306180.23425222607</v>
      </c>
    </row>
    <row r="42" spans="1:7">
      <c r="A42" s="149" t="s">
        <v>188</v>
      </c>
      <c r="B42" s="148">
        <v>1659918.03129093</v>
      </c>
      <c r="C42" s="148">
        <v>0</v>
      </c>
      <c r="D42" s="148">
        <v>0</v>
      </c>
      <c r="E42" s="148">
        <v>1659918.03129093</v>
      </c>
      <c r="F42" s="147">
        <v>109358.03111418009</v>
      </c>
      <c r="G42" s="147">
        <f t="shared" si="1"/>
        <v>1769276.0624051101</v>
      </c>
    </row>
    <row r="43" spans="1:7">
      <c r="A43" s="149" t="s">
        <v>59</v>
      </c>
      <c r="B43" s="148">
        <v>17500000</v>
      </c>
      <c r="C43" s="148">
        <v>0</v>
      </c>
      <c r="D43" s="148">
        <v>0</v>
      </c>
      <c r="E43" s="148">
        <v>17500000</v>
      </c>
      <c r="F43" s="147">
        <v>0</v>
      </c>
      <c r="G43" s="147">
        <f t="shared" si="1"/>
        <v>17500000</v>
      </c>
    </row>
    <row r="44" spans="1:7">
      <c r="A44" s="149" t="s">
        <v>127</v>
      </c>
      <c r="B44" s="148">
        <v>6834951.1028067302</v>
      </c>
      <c r="C44" s="148">
        <v>0</v>
      </c>
      <c r="D44" s="148">
        <v>0</v>
      </c>
      <c r="E44" s="148">
        <v>6834951.1028067302</v>
      </c>
      <c r="F44" s="147">
        <v>450297.41304955957</v>
      </c>
      <c r="G44" s="147">
        <f t="shared" si="1"/>
        <v>7285248.5158562902</v>
      </c>
    </row>
    <row r="45" spans="1:7">
      <c r="A45" s="149" t="s">
        <v>289</v>
      </c>
      <c r="B45" s="148">
        <v>0</v>
      </c>
      <c r="C45" s="148">
        <v>0</v>
      </c>
      <c r="D45" s="148">
        <v>128468.81958467</v>
      </c>
      <c r="E45" s="148">
        <v>128468.81958467</v>
      </c>
      <c r="F45" s="147">
        <v>0</v>
      </c>
      <c r="G45" s="147">
        <f t="shared" si="1"/>
        <v>128468.81958467</v>
      </c>
    </row>
    <row r="46" spans="1:7">
      <c r="A46" s="149" t="s">
        <v>288</v>
      </c>
      <c r="B46" s="148">
        <v>186905.25337031099</v>
      </c>
      <c r="C46" s="148">
        <v>0</v>
      </c>
      <c r="D46" s="148">
        <v>0</v>
      </c>
      <c r="E46" s="148">
        <v>186905.25337031099</v>
      </c>
      <c r="F46" s="147">
        <v>12313.614364184998</v>
      </c>
      <c r="G46" s="147">
        <f t="shared" si="1"/>
        <v>199218.86773449599</v>
      </c>
    </row>
    <row r="47" spans="1:7">
      <c r="A47" s="149" t="s">
        <v>60</v>
      </c>
      <c r="B47" s="148">
        <v>17500000</v>
      </c>
      <c r="C47" s="148">
        <v>0</v>
      </c>
      <c r="D47" s="148">
        <v>1829742.0192368401</v>
      </c>
      <c r="E47" s="148">
        <v>19329742.019236799</v>
      </c>
      <c r="F47" s="147">
        <v>0</v>
      </c>
      <c r="G47" s="147">
        <f t="shared" si="1"/>
        <v>19329742.019236799</v>
      </c>
    </row>
    <row r="48" spans="1:7">
      <c r="A48" s="149" t="s">
        <v>62</v>
      </c>
      <c r="B48" s="148">
        <v>2794072.9049180401</v>
      </c>
      <c r="C48" s="148">
        <v>0</v>
      </c>
      <c r="D48" s="148">
        <v>1355286.5900621798</v>
      </c>
      <c r="E48" s="148">
        <v>4149359.4949802202</v>
      </c>
      <c r="F48" s="147">
        <v>184077.95199</v>
      </c>
      <c r="G48" s="147">
        <f t="shared" si="1"/>
        <v>4333437.4469702207</v>
      </c>
    </row>
    <row r="49" spans="1:7">
      <c r="A49" s="149" t="s">
        <v>101</v>
      </c>
      <c r="B49" s="148">
        <v>0</v>
      </c>
      <c r="C49" s="148">
        <v>0</v>
      </c>
      <c r="D49" s="148">
        <v>777907.20055612992</v>
      </c>
      <c r="E49" s="148">
        <v>777907.20055612992</v>
      </c>
      <c r="F49" s="147">
        <v>0</v>
      </c>
      <c r="G49" s="147">
        <f t="shared" si="1"/>
        <v>777907.20055612992</v>
      </c>
    </row>
    <row r="50" spans="1:7">
      <c r="A50" s="149" t="s">
        <v>68</v>
      </c>
      <c r="B50" s="148">
        <v>6231867.1819708394</v>
      </c>
      <c r="C50" s="148">
        <v>0</v>
      </c>
      <c r="D50" s="148">
        <v>2424624.3049774901</v>
      </c>
      <c r="E50" s="148">
        <v>8656491.48694833</v>
      </c>
      <c r="F50" s="147">
        <v>410565.2883687198</v>
      </c>
      <c r="G50" s="147">
        <f t="shared" si="1"/>
        <v>9067056.7753170505</v>
      </c>
    </row>
    <row r="51" spans="1:7">
      <c r="A51" s="149" t="s">
        <v>69</v>
      </c>
      <c r="B51" s="148">
        <v>3377992.7482142299</v>
      </c>
      <c r="C51" s="148">
        <v>0</v>
      </c>
      <c r="D51" s="148">
        <v>0</v>
      </c>
      <c r="E51" s="148">
        <v>3377992.7482142299</v>
      </c>
      <c r="F51" s="147">
        <v>222547.51686466992</v>
      </c>
      <c r="G51" s="147">
        <f t="shared" si="1"/>
        <v>3600540.2650788999</v>
      </c>
    </row>
    <row r="52" spans="1:7">
      <c r="A52" s="149" t="s">
        <v>103</v>
      </c>
      <c r="B52" s="148">
        <v>542189.11298002896</v>
      </c>
      <c r="C52" s="148">
        <v>0</v>
      </c>
      <c r="D52" s="148">
        <v>0</v>
      </c>
      <c r="E52" s="148">
        <v>542189.11298002896</v>
      </c>
      <c r="F52" s="147">
        <v>35720.278212127982</v>
      </c>
      <c r="G52" s="147">
        <f t="shared" si="1"/>
        <v>577909.39119215694</v>
      </c>
    </row>
    <row r="53" spans="1:7">
      <c r="A53" s="149" t="s">
        <v>287</v>
      </c>
      <c r="B53" s="148">
        <v>0</v>
      </c>
      <c r="C53" s="148">
        <v>0</v>
      </c>
      <c r="D53" s="148">
        <v>189250.868029559</v>
      </c>
      <c r="E53" s="148">
        <v>189250.868029559</v>
      </c>
      <c r="F53" s="147">
        <v>0</v>
      </c>
      <c r="G53" s="147">
        <f t="shared" si="1"/>
        <v>189250.868029559</v>
      </c>
    </row>
    <row r="54" spans="1:7">
      <c r="A54" s="149" t="s">
        <v>71</v>
      </c>
      <c r="B54" s="148">
        <v>491426.01397513098</v>
      </c>
      <c r="C54" s="148">
        <v>0</v>
      </c>
      <c r="D54" s="148">
        <v>0</v>
      </c>
      <c r="E54" s="148">
        <v>491426.01397513098</v>
      </c>
      <c r="F54" s="147">
        <v>32375.924782752023</v>
      </c>
      <c r="G54" s="147">
        <f t="shared" si="1"/>
        <v>523801.93875788298</v>
      </c>
    </row>
    <row r="55" spans="1:7">
      <c r="A55" s="149" t="s">
        <v>294</v>
      </c>
      <c r="B55" s="148">
        <v>1751334.4921001501</v>
      </c>
      <c r="C55" s="148">
        <v>1598561.6328991898</v>
      </c>
      <c r="D55" s="148">
        <v>0</v>
      </c>
      <c r="E55" s="148">
        <v>3349896.1249993402</v>
      </c>
      <c r="F55" s="147">
        <v>115380.69246073961</v>
      </c>
      <c r="G55" s="147">
        <f t="shared" si="1"/>
        <v>3465276.8174600797</v>
      </c>
    </row>
    <row r="56" spans="1:7">
      <c r="A56" s="149" t="s">
        <v>247</v>
      </c>
      <c r="B56" s="148">
        <v>8344580.0149108693</v>
      </c>
      <c r="C56" s="148">
        <v>0</v>
      </c>
      <c r="D56" s="148">
        <v>0</v>
      </c>
      <c r="E56" s="148">
        <v>8344580.0149108693</v>
      </c>
      <c r="F56" s="147">
        <v>549754.1587614906</v>
      </c>
      <c r="G56" s="147">
        <f t="shared" si="1"/>
        <v>8894334.1736723594</v>
      </c>
    </row>
    <row r="57" spans="1:7">
      <c r="A57" s="149" t="s">
        <v>186</v>
      </c>
      <c r="B57" s="148">
        <v>766628.76399120793</v>
      </c>
      <c r="C57" s="148">
        <v>699754.00719920697</v>
      </c>
      <c r="D57" s="148">
        <v>0</v>
      </c>
      <c r="E57" s="148">
        <v>1466382.77119042</v>
      </c>
      <c r="F57" s="147">
        <v>50506.718190400003</v>
      </c>
      <c r="G57" s="147">
        <f t="shared" si="1"/>
        <v>1516889.48938082</v>
      </c>
    </row>
    <row r="58" spans="1:7">
      <c r="A58" s="149" t="s">
        <v>73</v>
      </c>
      <c r="B58" s="148">
        <v>3015120.8402437801</v>
      </c>
      <c r="C58" s="148">
        <v>0</v>
      </c>
      <c r="D58" s="148">
        <v>0</v>
      </c>
      <c r="E58" s="148">
        <v>3015120.8402437801</v>
      </c>
      <c r="F58" s="147">
        <v>198640.94036256016</v>
      </c>
      <c r="G58" s="147">
        <f t="shared" si="1"/>
        <v>3213761.7806063402</v>
      </c>
    </row>
    <row r="59" spans="1:7">
      <c r="A59" s="149" t="s">
        <v>74</v>
      </c>
      <c r="B59" s="148">
        <v>2693853.3887367202</v>
      </c>
      <c r="C59" s="148">
        <v>0</v>
      </c>
      <c r="D59" s="148">
        <v>0</v>
      </c>
      <c r="E59" s="148">
        <v>2693853.3887367202</v>
      </c>
      <c r="F59" s="147">
        <v>177475.33140139998</v>
      </c>
      <c r="G59" s="147">
        <f t="shared" si="1"/>
        <v>2871328.72013812</v>
      </c>
    </row>
    <row r="60" spans="1:7">
      <c r="A60" s="149" t="s">
        <v>75</v>
      </c>
      <c r="B60" s="148">
        <v>7798840.3337386092</v>
      </c>
      <c r="C60" s="148">
        <v>0</v>
      </c>
      <c r="D60" s="148">
        <v>0</v>
      </c>
      <c r="E60" s="148">
        <v>7798840.3337386092</v>
      </c>
      <c r="F60" s="147">
        <v>513799.96348870039</v>
      </c>
      <c r="G60" s="147">
        <f t="shared" si="1"/>
        <v>8312640.29722731</v>
      </c>
    </row>
    <row r="61" spans="1:7">
      <c r="A61" s="149" t="s">
        <v>242</v>
      </c>
      <c r="B61" s="148">
        <v>96635.106596551501</v>
      </c>
      <c r="C61" s="148">
        <v>0</v>
      </c>
      <c r="D61" s="148">
        <v>30555.109899667303</v>
      </c>
      <c r="E61" s="148">
        <v>127190.216496219</v>
      </c>
      <c r="F61" s="147">
        <v>6366.4740033509952</v>
      </c>
      <c r="G61" s="147">
        <f t="shared" si="1"/>
        <v>133556.69049956999</v>
      </c>
    </row>
    <row r="62" spans="1:7">
      <c r="A62" s="149" t="s">
        <v>79</v>
      </c>
      <c r="B62" s="148">
        <v>788453.936704205</v>
      </c>
      <c r="C62" s="148">
        <v>719675.320853321</v>
      </c>
      <c r="D62" s="148">
        <v>0</v>
      </c>
      <c r="E62" s="148">
        <v>1508129.2575575302</v>
      </c>
      <c r="F62" s="147">
        <v>51944.595164819955</v>
      </c>
      <c r="G62" s="147">
        <f t="shared" si="1"/>
        <v>1560073.85272235</v>
      </c>
    </row>
    <row r="63" spans="1:7" ht="15.75" thickBot="1">
      <c r="A63" s="146" t="s">
        <v>80</v>
      </c>
      <c r="B63" s="145">
        <v>6870534.5694222795</v>
      </c>
      <c r="C63" s="145">
        <v>0</v>
      </c>
      <c r="D63" s="145">
        <v>2731903.0763367601</v>
      </c>
      <c r="E63" s="145">
        <v>9602437.6457590405</v>
      </c>
      <c r="F63" s="144">
        <v>452641.7082351601</v>
      </c>
      <c r="G63" s="144">
        <f t="shared" si="1"/>
        <v>10055079.3539942</v>
      </c>
    </row>
    <row r="64" spans="1:7" ht="16.5" thickTop="1" thickBot="1">
      <c r="A64" s="143" t="s">
        <v>239</v>
      </c>
      <c r="B64" s="142">
        <f t="shared" ref="B64:G64" si="2">SUM(B2:B63)</f>
        <v>299764583.33000016</v>
      </c>
      <c r="C64" s="142">
        <f t="shared" si="2"/>
        <v>61835416.669999965</v>
      </c>
      <c r="D64" s="142">
        <f t="shared" si="2"/>
        <v>21000000.000000019</v>
      </c>
      <c r="E64" s="142">
        <f t="shared" si="2"/>
        <v>382599999.99999982</v>
      </c>
      <c r="F64" s="142">
        <f t="shared" si="2"/>
        <v>10525543.999999998</v>
      </c>
      <c r="G64" s="142">
        <f t="shared" si="2"/>
        <v>393125543.99999988</v>
      </c>
    </row>
    <row r="65" ht="15.75" thickTop="1"/>
  </sheetData>
  <pageMargins left="3.937007874015748E-2" right="3.937007874015748E-2" top="0.74803149606299213" bottom="0.74803149606299213" header="0.31496062992125984" footer="0.31496062992125984"/>
  <pageSetup paperSize="9" orientation="landscape" r:id="rId1"/>
  <headerFooter>
    <oddHeader>&amp;L&amp;"Verdana,Fed"&amp;12Tilskud til redaktionel produktion 2014</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80" zoomScaleNormal="80" workbookViewId="0">
      <selection activeCell="A102" sqref="A102"/>
    </sheetView>
  </sheetViews>
  <sheetFormatPr defaultRowHeight="15"/>
  <cols>
    <col min="1" max="1" width="50.140625" customWidth="1"/>
    <col min="2" max="2" width="45.42578125" bestFit="1" customWidth="1"/>
    <col min="3" max="3" width="18.140625" bestFit="1" customWidth="1"/>
    <col min="4" max="5" width="17" bestFit="1" customWidth="1"/>
  </cols>
  <sheetData>
    <row r="1" spans="1:6" ht="24" thickBot="1">
      <c r="A1" s="4" t="s">
        <v>133</v>
      </c>
      <c r="E1" s="13" t="s">
        <v>310</v>
      </c>
    </row>
    <row r="2" spans="1:6" ht="31.5">
      <c r="A2" s="6" t="s">
        <v>0</v>
      </c>
      <c r="B2" s="7" t="s">
        <v>1</v>
      </c>
      <c r="C2" s="8" t="s">
        <v>2</v>
      </c>
      <c r="D2" s="9" t="s">
        <v>3</v>
      </c>
      <c r="E2" s="10" t="s">
        <v>132</v>
      </c>
      <c r="F2" s="1"/>
    </row>
    <row r="3" spans="1:6" ht="15.75">
      <c r="A3" s="5" t="s">
        <v>4</v>
      </c>
      <c r="B3" s="5" t="s">
        <v>82</v>
      </c>
      <c r="C3" s="2">
        <v>2378597.04</v>
      </c>
      <c r="D3" s="3">
        <v>0</v>
      </c>
      <c r="E3" s="2">
        <f>C3</f>
        <v>2378597.04</v>
      </c>
      <c r="F3" s="1"/>
    </row>
    <row r="4" spans="1:6" ht="15.75">
      <c r="A4" s="5" t="s">
        <v>106</v>
      </c>
      <c r="B4" s="5" t="s">
        <v>5</v>
      </c>
      <c r="C4" s="2">
        <v>707784.9</v>
      </c>
      <c r="D4" s="3">
        <v>0</v>
      </c>
      <c r="E4" s="2">
        <f t="shared" ref="E4:E67" si="0">C4</f>
        <v>707784.9</v>
      </c>
      <c r="F4" s="1"/>
    </row>
    <row r="5" spans="1:6" ht="15.75">
      <c r="A5" s="5" t="s">
        <v>6</v>
      </c>
      <c r="B5" s="5" t="s">
        <v>107</v>
      </c>
      <c r="C5" s="2">
        <v>7586010.9900000002</v>
      </c>
      <c r="D5" s="3">
        <v>0</v>
      </c>
      <c r="E5" s="2">
        <f t="shared" si="0"/>
        <v>7586010.9900000002</v>
      </c>
      <c r="F5" s="1"/>
    </row>
    <row r="6" spans="1:6" ht="15.75">
      <c r="A6" s="5" t="s">
        <v>108</v>
      </c>
      <c r="B6" s="5" t="s">
        <v>83</v>
      </c>
      <c r="C6" s="2">
        <v>326928.7</v>
      </c>
      <c r="D6" s="3">
        <v>0</v>
      </c>
      <c r="E6" s="2">
        <f t="shared" si="0"/>
        <v>326928.7</v>
      </c>
      <c r="F6" s="1"/>
    </row>
    <row r="7" spans="1:6" ht="15.75">
      <c r="A7" s="5" t="s">
        <v>8</v>
      </c>
      <c r="B7" s="5" t="s">
        <v>9</v>
      </c>
      <c r="C7" s="2">
        <v>4626736.91</v>
      </c>
      <c r="D7" s="3">
        <v>0</v>
      </c>
      <c r="E7" s="2">
        <f t="shared" si="0"/>
        <v>4626736.91</v>
      </c>
      <c r="F7" s="1"/>
    </row>
    <row r="8" spans="1:6" ht="15.75">
      <c r="A8" s="5" t="s">
        <v>84</v>
      </c>
      <c r="B8" s="5" t="s">
        <v>7</v>
      </c>
      <c r="C8" s="2">
        <v>656572.13</v>
      </c>
      <c r="D8" s="3">
        <v>0</v>
      </c>
      <c r="E8" s="2">
        <f t="shared" si="0"/>
        <v>656572.13</v>
      </c>
      <c r="F8" s="1"/>
    </row>
    <row r="9" spans="1:6" ht="15.75">
      <c r="A9" s="5" t="s">
        <v>11</v>
      </c>
      <c r="B9" s="5" t="s">
        <v>109</v>
      </c>
      <c r="C9" s="2">
        <v>17500000</v>
      </c>
      <c r="D9" s="3">
        <v>0</v>
      </c>
      <c r="E9" s="2">
        <f t="shared" si="0"/>
        <v>17500000</v>
      </c>
      <c r="F9" s="1"/>
    </row>
    <row r="10" spans="1:6" ht="15.75">
      <c r="A10" s="5" t="s">
        <v>10</v>
      </c>
      <c r="B10" s="5" t="s">
        <v>76</v>
      </c>
      <c r="C10" s="2">
        <v>17500000</v>
      </c>
      <c r="D10" s="3">
        <v>0</v>
      </c>
      <c r="E10" s="2">
        <f t="shared" si="0"/>
        <v>17500000</v>
      </c>
      <c r="F10" s="1"/>
    </row>
    <row r="11" spans="1:6" ht="15.75">
      <c r="A11" s="5" t="s">
        <v>110</v>
      </c>
      <c r="B11" s="5" t="s">
        <v>111</v>
      </c>
      <c r="C11" s="2">
        <v>3467015.53</v>
      </c>
      <c r="D11" s="3">
        <v>0</v>
      </c>
      <c r="E11" s="2">
        <f t="shared" si="0"/>
        <v>3467015.53</v>
      </c>
      <c r="F11" s="1"/>
    </row>
    <row r="12" spans="1:6" ht="15.75">
      <c r="A12" s="5" t="s">
        <v>12</v>
      </c>
      <c r="B12" s="5" t="s">
        <v>112</v>
      </c>
      <c r="C12" s="2">
        <v>822078</v>
      </c>
      <c r="D12" s="3">
        <v>0</v>
      </c>
      <c r="E12" s="2">
        <f t="shared" si="0"/>
        <v>822078</v>
      </c>
      <c r="F12" s="1"/>
    </row>
    <row r="13" spans="1:6" ht="15.75">
      <c r="A13" s="5" t="s">
        <v>13</v>
      </c>
      <c r="B13" s="5" t="s">
        <v>113</v>
      </c>
      <c r="C13" s="2">
        <v>17500000</v>
      </c>
      <c r="D13" s="3">
        <v>0</v>
      </c>
      <c r="E13" s="2">
        <f t="shared" si="0"/>
        <v>17500000</v>
      </c>
      <c r="F13" s="1"/>
    </row>
    <row r="14" spans="1:6" ht="15.75">
      <c r="A14" s="5" t="s">
        <v>14</v>
      </c>
      <c r="B14" s="5" t="s">
        <v>15</v>
      </c>
      <c r="C14" s="2">
        <v>1662268.7</v>
      </c>
      <c r="D14" s="3">
        <v>0</v>
      </c>
      <c r="E14" s="2">
        <f t="shared" si="0"/>
        <v>1662268.7</v>
      </c>
      <c r="F14" s="1"/>
    </row>
    <row r="15" spans="1:6" ht="15.75">
      <c r="A15" s="5" t="s">
        <v>114</v>
      </c>
      <c r="B15" s="5" t="s">
        <v>85</v>
      </c>
      <c r="C15" s="2">
        <v>6863383.8099999996</v>
      </c>
      <c r="D15" s="3">
        <v>0</v>
      </c>
      <c r="E15" s="2">
        <f t="shared" si="0"/>
        <v>6863383.8099999996</v>
      </c>
      <c r="F15" s="1"/>
    </row>
    <row r="16" spans="1:6" ht="15.75">
      <c r="A16" s="5" t="s">
        <v>115</v>
      </c>
      <c r="B16" s="5" t="s">
        <v>9</v>
      </c>
      <c r="C16" s="2">
        <v>3802561.88</v>
      </c>
      <c r="D16" s="3">
        <v>0</v>
      </c>
      <c r="E16" s="2">
        <f t="shared" si="0"/>
        <v>3802561.88</v>
      </c>
      <c r="F16" s="1"/>
    </row>
    <row r="17" spans="1:6" ht="15.75">
      <c r="A17" s="5" t="s">
        <v>16</v>
      </c>
      <c r="B17" s="5" t="s">
        <v>9</v>
      </c>
      <c r="C17" s="2">
        <v>2723764.42</v>
      </c>
      <c r="D17" s="3">
        <v>0</v>
      </c>
      <c r="E17" s="2">
        <f t="shared" si="0"/>
        <v>2723764.42</v>
      </c>
      <c r="F17" s="1"/>
    </row>
    <row r="18" spans="1:6" ht="15.75">
      <c r="A18" s="5" t="s">
        <v>17</v>
      </c>
      <c r="B18" s="5" t="s">
        <v>86</v>
      </c>
      <c r="C18" s="2">
        <v>626488.31000000006</v>
      </c>
      <c r="D18" s="3">
        <v>0</v>
      </c>
      <c r="E18" s="2">
        <f t="shared" si="0"/>
        <v>626488.31000000006</v>
      </c>
      <c r="F18" s="1"/>
    </row>
    <row r="19" spans="1:6" ht="15.75">
      <c r="A19" s="5" t="s">
        <v>18</v>
      </c>
      <c r="B19" s="5" t="s">
        <v>116</v>
      </c>
      <c r="C19" s="2">
        <v>1886171.06</v>
      </c>
      <c r="D19" s="3">
        <v>0</v>
      </c>
      <c r="E19" s="2">
        <f t="shared" si="0"/>
        <v>1886171.06</v>
      </c>
      <c r="F19" s="1"/>
    </row>
    <row r="20" spans="1:6" ht="15.75">
      <c r="A20" s="5" t="s">
        <v>19</v>
      </c>
      <c r="B20" s="5" t="s">
        <v>117</v>
      </c>
      <c r="C20" s="2">
        <v>1071520.71</v>
      </c>
      <c r="D20" s="3">
        <v>0</v>
      </c>
      <c r="E20" s="2">
        <f t="shared" si="0"/>
        <v>1071520.71</v>
      </c>
      <c r="F20" s="1"/>
    </row>
    <row r="21" spans="1:6" ht="15.75">
      <c r="A21" s="5" t="s">
        <v>20</v>
      </c>
      <c r="B21" s="5" t="s">
        <v>118</v>
      </c>
      <c r="C21" s="2">
        <v>3828121.05</v>
      </c>
      <c r="D21" s="3">
        <v>0</v>
      </c>
      <c r="E21" s="2">
        <f t="shared" si="0"/>
        <v>3828121.05</v>
      </c>
      <c r="F21" s="1"/>
    </row>
    <row r="22" spans="1:6" ht="15.75">
      <c r="A22" s="5" t="s">
        <v>21</v>
      </c>
      <c r="B22" s="5" t="s">
        <v>22</v>
      </c>
      <c r="C22" s="2">
        <v>1693248.75</v>
      </c>
      <c r="D22" s="3">
        <v>0</v>
      </c>
      <c r="E22" s="2">
        <f t="shared" si="0"/>
        <v>1693248.75</v>
      </c>
      <c r="F22" s="1"/>
    </row>
    <row r="23" spans="1:6" ht="15.75">
      <c r="A23" s="5" t="s">
        <v>23</v>
      </c>
      <c r="B23" s="5" t="s">
        <v>112</v>
      </c>
      <c r="C23" s="2">
        <v>17500000</v>
      </c>
      <c r="D23" s="3">
        <v>0</v>
      </c>
      <c r="E23" s="2">
        <f t="shared" si="0"/>
        <v>17500000</v>
      </c>
      <c r="F23" s="1"/>
    </row>
    <row r="24" spans="1:6" ht="15.75">
      <c r="A24" s="5" t="s">
        <v>105</v>
      </c>
      <c r="B24" s="5" t="s">
        <v>76</v>
      </c>
      <c r="C24" s="2">
        <v>1241174.95</v>
      </c>
      <c r="D24" s="3">
        <v>0</v>
      </c>
      <c r="E24" s="2">
        <f t="shared" si="0"/>
        <v>1241174.95</v>
      </c>
      <c r="F24" s="1"/>
    </row>
    <row r="25" spans="1:6" ht="15.75">
      <c r="A25" s="5" t="s">
        <v>96</v>
      </c>
      <c r="B25" s="5" t="s">
        <v>24</v>
      </c>
      <c r="C25" s="2">
        <v>3038805.89</v>
      </c>
      <c r="D25" s="3">
        <v>0</v>
      </c>
      <c r="E25" s="2">
        <f t="shared" si="0"/>
        <v>3038805.89</v>
      </c>
      <c r="F25" s="1"/>
    </row>
    <row r="26" spans="1:6" ht="15.75">
      <c r="A26" s="5" t="s">
        <v>25</v>
      </c>
      <c r="B26" s="5" t="s">
        <v>25</v>
      </c>
      <c r="C26" s="2">
        <v>512957.72</v>
      </c>
      <c r="D26" s="3">
        <v>0</v>
      </c>
      <c r="E26" s="2">
        <f t="shared" si="0"/>
        <v>512957.72</v>
      </c>
      <c r="F26" s="1"/>
    </row>
    <row r="27" spans="1:6" ht="15.75">
      <c r="A27" s="5" t="s">
        <v>26</v>
      </c>
      <c r="B27" s="5" t="s">
        <v>112</v>
      </c>
      <c r="C27" s="2">
        <v>3693992.83</v>
      </c>
      <c r="D27" s="3">
        <v>0</v>
      </c>
      <c r="E27" s="2">
        <f t="shared" si="0"/>
        <v>3693992.83</v>
      </c>
      <c r="F27" s="1"/>
    </row>
    <row r="28" spans="1:6" ht="15.75">
      <c r="A28" s="5" t="s">
        <v>27</v>
      </c>
      <c r="B28" s="5" t="s">
        <v>28</v>
      </c>
      <c r="C28" s="2">
        <v>4058385.38</v>
      </c>
      <c r="D28" s="3">
        <v>0</v>
      </c>
      <c r="E28" s="2">
        <f t="shared" si="0"/>
        <v>4058385.38</v>
      </c>
      <c r="F28" s="1"/>
    </row>
    <row r="29" spans="1:6" ht="15.75">
      <c r="A29" s="5" t="s">
        <v>29</v>
      </c>
      <c r="B29" s="5" t="s">
        <v>85</v>
      </c>
      <c r="C29" s="2">
        <v>5508371.4900000002</v>
      </c>
      <c r="D29" s="3">
        <v>0</v>
      </c>
      <c r="E29" s="2">
        <f t="shared" si="0"/>
        <v>5508371.4900000002</v>
      </c>
      <c r="F29" s="1"/>
    </row>
    <row r="30" spans="1:6" ht="15.75">
      <c r="A30" s="5" t="s">
        <v>30</v>
      </c>
      <c r="B30" s="5" t="s">
        <v>87</v>
      </c>
      <c r="C30" s="2">
        <v>447735.22</v>
      </c>
      <c r="D30" s="3">
        <v>0</v>
      </c>
      <c r="E30" s="2">
        <f t="shared" si="0"/>
        <v>447735.22</v>
      </c>
      <c r="F30" s="1"/>
    </row>
    <row r="31" spans="1:6" ht="15.75">
      <c r="A31" s="5" t="s">
        <v>31</v>
      </c>
      <c r="B31" s="5" t="s">
        <v>9</v>
      </c>
      <c r="C31" s="2">
        <v>11542261.560000001</v>
      </c>
      <c r="D31" s="3">
        <v>0</v>
      </c>
      <c r="E31" s="2">
        <f t="shared" si="0"/>
        <v>11542261.560000001</v>
      </c>
      <c r="F31" s="1"/>
    </row>
    <row r="32" spans="1:6" ht="15.75">
      <c r="A32" s="5" t="s">
        <v>32</v>
      </c>
      <c r="B32" s="5" t="s">
        <v>9</v>
      </c>
      <c r="C32" s="2">
        <v>5449890.8300000001</v>
      </c>
      <c r="D32" s="3">
        <v>0</v>
      </c>
      <c r="E32" s="2">
        <f t="shared" si="0"/>
        <v>5449890.8300000001</v>
      </c>
      <c r="F32" s="1"/>
    </row>
    <row r="33" spans="1:6" ht="15.75">
      <c r="A33" s="5" t="s">
        <v>33</v>
      </c>
      <c r="B33" s="5" t="s">
        <v>34</v>
      </c>
      <c r="C33" s="2">
        <v>682768.67</v>
      </c>
      <c r="D33" s="3">
        <v>0</v>
      </c>
      <c r="E33" s="2">
        <f t="shared" si="0"/>
        <v>682768.67</v>
      </c>
      <c r="F33" s="1"/>
    </row>
    <row r="34" spans="1:6" ht="15.75">
      <c r="A34" s="5" t="s">
        <v>35</v>
      </c>
      <c r="B34" s="5" t="s">
        <v>36</v>
      </c>
      <c r="C34" s="2">
        <v>327636.94</v>
      </c>
      <c r="D34" s="3">
        <v>0</v>
      </c>
      <c r="E34" s="2">
        <f t="shared" si="0"/>
        <v>327636.94</v>
      </c>
      <c r="F34" s="1"/>
    </row>
    <row r="35" spans="1:6" ht="15.75">
      <c r="A35" s="5" t="s">
        <v>37</v>
      </c>
      <c r="B35" s="5" t="s">
        <v>9</v>
      </c>
      <c r="C35" s="2">
        <v>3514572.2</v>
      </c>
      <c r="D35" s="3">
        <v>0</v>
      </c>
      <c r="E35" s="2">
        <f t="shared" si="0"/>
        <v>3514572.2</v>
      </c>
      <c r="F35" s="1"/>
    </row>
    <row r="36" spans="1:6" ht="15.75">
      <c r="A36" s="5" t="s">
        <v>38</v>
      </c>
      <c r="B36" s="5" t="s">
        <v>39</v>
      </c>
      <c r="C36" s="2">
        <v>6048130.4299999997</v>
      </c>
      <c r="D36" s="3">
        <v>0</v>
      </c>
      <c r="E36" s="2">
        <f t="shared" si="0"/>
        <v>6048130.4299999997</v>
      </c>
      <c r="F36" s="1"/>
    </row>
    <row r="37" spans="1:6" ht="15.75">
      <c r="A37" s="5" t="s">
        <v>119</v>
      </c>
      <c r="B37" s="5" t="s">
        <v>120</v>
      </c>
      <c r="C37" s="2">
        <v>781844.05</v>
      </c>
      <c r="D37" s="3">
        <v>0</v>
      </c>
      <c r="E37" s="2">
        <f t="shared" si="0"/>
        <v>781844.05</v>
      </c>
      <c r="F37" s="1"/>
    </row>
    <row r="38" spans="1:6" ht="15.75">
      <c r="A38" s="5" t="s">
        <v>40</v>
      </c>
      <c r="B38" s="5" t="s">
        <v>121</v>
      </c>
      <c r="C38" s="167">
        <v>25526165.32</v>
      </c>
      <c r="D38" s="167"/>
      <c r="E38" s="2">
        <f t="shared" si="0"/>
        <v>25526165.32</v>
      </c>
      <c r="F38" s="1"/>
    </row>
    <row r="39" spans="1:6" ht="15.75">
      <c r="A39" s="5" t="s">
        <v>41</v>
      </c>
      <c r="B39" s="5" t="s">
        <v>42</v>
      </c>
      <c r="C39" s="2">
        <v>4974936.03</v>
      </c>
      <c r="D39" s="3">
        <v>0</v>
      </c>
      <c r="E39" s="2">
        <f t="shared" si="0"/>
        <v>4974936.03</v>
      </c>
      <c r="F39" s="1"/>
    </row>
    <row r="40" spans="1:6" ht="15.75">
      <c r="A40" s="5" t="s">
        <v>122</v>
      </c>
      <c r="B40" s="5" t="s">
        <v>123</v>
      </c>
      <c r="C40" s="2">
        <v>683831.86</v>
      </c>
      <c r="D40" s="3">
        <v>0</v>
      </c>
      <c r="E40" s="2">
        <f t="shared" si="0"/>
        <v>683831.86</v>
      </c>
      <c r="F40" s="1"/>
    </row>
    <row r="41" spans="1:6" ht="15.75">
      <c r="A41" s="5" t="s">
        <v>44</v>
      </c>
      <c r="B41" s="5" t="s">
        <v>9</v>
      </c>
      <c r="C41" s="2">
        <v>14846299.07</v>
      </c>
      <c r="D41" s="3">
        <v>0</v>
      </c>
      <c r="E41" s="2">
        <f t="shared" si="0"/>
        <v>14846299.07</v>
      </c>
      <c r="F41" s="1"/>
    </row>
    <row r="42" spans="1:6" ht="15.75">
      <c r="A42" s="5" t="s">
        <v>43</v>
      </c>
      <c r="B42" s="5" t="s">
        <v>112</v>
      </c>
      <c r="C42" s="2">
        <v>17500000</v>
      </c>
      <c r="D42" s="3">
        <v>0</v>
      </c>
      <c r="E42" s="2">
        <f t="shared" si="0"/>
        <v>17500000</v>
      </c>
      <c r="F42" s="1"/>
    </row>
    <row r="43" spans="1:6" ht="15.75">
      <c r="A43" s="5" t="s">
        <v>45</v>
      </c>
      <c r="B43" s="5" t="s">
        <v>46</v>
      </c>
      <c r="C43" s="2">
        <v>540790.01</v>
      </c>
      <c r="D43" s="3">
        <v>0</v>
      </c>
      <c r="E43" s="2">
        <f t="shared" si="0"/>
        <v>540790.01</v>
      </c>
      <c r="F43" s="1"/>
    </row>
    <row r="44" spans="1:6" ht="15.75">
      <c r="A44" s="5" t="s">
        <v>97</v>
      </c>
      <c r="B44" s="5" t="s">
        <v>98</v>
      </c>
      <c r="C44" s="2">
        <v>535332.31000000006</v>
      </c>
      <c r="D44" s="3">
        <v>0</v>
      </c>
      <c r="E44" s="2">
        <f t="shared" si="0"/>
        <v>535332.31000000006</v>
      </c>
      <c r="F44" s="1"/>
    </row>
    <row r="45" spans="1:6" ht="15.75">
      <c r="A45" s="5" t="s">
        <v>47</v>
      </c>
      <c r="B45" s="5" t="s">
        <v>124</v>
      </c>
      <c r="C45" s="168">
        <v>28984778.350000001</v>
      </c>
      <c r="D45" s="168"/>
      <c r="E45" s="2">
        <f t="shared" si="0"/>
        <v>28984778.350000001</v>
      </c>
      <c r="F45" s="1"/>
    </row>
    <row r="46" spans="1:6" ht="15.75">
      <c r="A46" s="5" t="s">
        <v>99</v>
      </c>
      <c r="B46" s="5" t="s">
        <v>9</v>
      </c>
      <c r="C46" s="2">
        <v>2415763.25</v>
      </c>
      <c r="D46" s="3">
        <v>0</v>
      </c>
      <c r="E46" s="2">
        <f t="shared" si="0"/>
        <v>2415763.25</v>
      </c>
      <c r="F46" s="1"/>
    </row>
    <row r="47" spans="1:6" ht="15.75">
      <c r="A47" s="5" t="s">
        <v>125</v>
      </c>
      <c r="B47" s="5" t="s">
        <v>48</v>
      </c>
      <c r="C47" s="2">
        <v>1546722.47</v>
      </c>
      <c r="D47" s="3">
        <v>0</v>
      </c>
      <c r="E47" s="2">
        <f t="shared" si="0"/>
        <v>1546722.47</v>
      </c>
      <c r="F47" s="1"/>
    </row>
    <row r="48" spans="1:6" ht="15.75">
      <c r="A48" s="5" t="s">
        <v>49</v>
      </c>
      <c r="B48" s="5" t="s">
        <v>50</v>
      </c>
      <c r="C48" s="2">
        <v>4029851.49</v>
      </c>
      <c r="D48" s="3">
        <v>0</v>
      </c>
      <c r="E48" s="2">
        <f t="shared" si="0"/>
        <v>4029851.49</v>
      </c>
      <c r="F48" s="1"/>
    </row>
    <row r="49" spans="1:6" ht="15.75">
      <c r="A49" s="5" t="s">
        <v>88</v>
      </c>
      <c r="B49" s="5" t="s">
        <v>72</v>
      </c>
      <c r="C49" s="2">
        <v>2031331.25</v>
      </c>
      <c r="D49" s="3">
        <v>0</v>
      </c>
      <c r="E49" s="2">
        <f t="shared" si="0"/>
        <v>2031331.25</v>
      </c>
      <c r="F49" s="1"/>
    </row>
    <row r="50" spans="1:6" ht="15.75">
      <c r="A50" s="5" t="s">
        <v>51</v>
      </c>
      <c r="B50" s="5" t="s">
        <v>52</v>
      </c>
      <c r="C50" s="2">
        <v>1978813.03</v>
      </c>
      <c r="D50" s="3">
        <v>0</v>
      </c>
      <c r="E50" s="2">
        <f t="shared" si="0"/>
        <v>1978813.03</v>
      </c>
      <c r="F50" s="1"/>
    </row>
    <row r="51" spans="1:6" ht="15.75">
      <c r="A51" s="5" t="s">
        <v>53</v>
      </c>
      <c r="B51" s="5" t="s">
        <v>89</v>
      </c>
      <c r="C51" s="2">
        <v>4449332.74</v>
      </c>
      <c r="D51" s="3">
        <v>0</v>
      </c>
      <c r="E51" s="2">
        <f t="shared" si="0"/>
        <v>4449332.74</v>
      </c>
      <c r="F51" s="1"/>
    </row>
    <row r="52" spans="1:6" ht="15.75">
      <c r="A52" s="5" t="s">
        <v>54</v>
      </c>
      <c r="B52" s="5" t="s">
        <v>55</v>
      </c>
      <c r="C52" s="2">
        <v>1928667.33</v>
      </c>
      <c r="D52" s="3">
        <v>0</v>
      </c>
      <c r="E52" s="2">
        <f t="shared" si="0"/>
        <v>1928667.33</v>
      </c>
      <c r="F52" s="1"/>
    </row>
    <row r="53" spans="1:6" ht="15.75">
      <c r="A53" s="5" t="s">
        <v>91</v>
      </c>
      <c r="B53" s="5" t="s">
        <v>90</v>
      </c>
      <c r="C53" s="2">
        <v>681985.67</v>
      </c>
      <c r="D53" s="3">
        <v>0</v>
      </c>
      <c r="E53" s="2">
        <f t="shared" si="0"/>
        <v>681985.67</v>
      </c>
      <c r="F53" s="1"/>
    </row>
    <row r="54" spans="1:6" ht="15.75">
      <c r="A54" s="5" t="s">
        <v>56</v>
      </c>
      <c r="B54" s="5" t="s">
        <v>126</v>
      </c>
      <c r="C54" s="2">
        <v>548717.14</v>
      </c>
      <c r="D54" s="3">
        <v>0</v>
      </c>
      <c r="E54" s="2">
        <f t="shared" si="0"/>
        <v>548717.14</v>
      </c>
      <c r="F54" s="1"/>
    </row>
    <row r="55" spans="1:6" ht="15.75">
      <c r="A55" s="5" t="s">
        <v>57</v>
      </c>
      <c r="B55" s="5" t="s">
        <v>58</v>
      </c>
      <c r="C55" s="2">
        <v>1318499.53</v>
      </c>
      <c r="D55" s="3">
        <v>0</v>
      </c>
      <c r="E55" s="2">
        <f t="shared" si="0"/>
        <v>1318499.53</v>
      </c>
      <c r="F55" s="1"/>
    </row>
    <row r="56" spans="1:6" ht="15.75">
      <c r="A56" s="5" t="s">
        <v>59</v>
      </c>
      <c r="B56" s="5" t="s">
        <v>92</v>
      </c>
      <c r="C56" s="2">
        <v>16293908.51</v>
      </c>
      <c r="D56" s="3">
        <v>0</v>
      </c>
      <c r="E56" s="2">
        <f t="shared" si="0"/>
        <v>16293908.51</v>
      </c>
      <c r="F56" s="1"/>
    </row>
    <row r="57" spans="1:6" ht="15.75">
      <c r="A57" s="5" t="s">
        <v>127</v>
      </c>
      <c r="B57" s="5" t="s">
        <v>85</v>
      </c>
      <c r="C57" s="2">
        <v>6383564.3700000001</v>
      </c>
      <c r="D57" s="3">
        <v>0</v>
      </c>
      <c r="E57" s="2">
        <f t="shared" si="0"/>
        <v>6383564.3700000001</v>
      </c>
      <c r="F57" s="1"/>
    </row>
    <row r="58" spans="1:6" ht="15.75">
      <c r="A58" s="5" t="s">
        <v>60</v>
      </c>
      <c r="B58" s="5" t="s">
        <v>112</v>
      </c>
      <c r="C58" s="2">
        <v>17500000</v>
      </c>
      <c r="D58" s="3">
        <v>0</v>
      </c>
      <c r="E58" s="2">
        <f t="shared" si="0"/>
        <v>17500000</v>
      </c>
      <c r="F58" s="1"/>
    </row>
    <row r="59" spans="1:6" ht="15.75">
      <c r="A59" s="5" t="s">
        <v>61</v>
      </c>
      <c r="B59" s="5" t="s">
        <v>61</v>
      </c>
      <c r="C59" s="2">
        <v>149071.57</v>
      </c>
      <c r="D59" s="3">
        <v>0</v>
      </c>
      <c r="E59" s="2">
        <f t="shared" si="0"/>
        <v>149071.57</v>
      </c>
      <c r="F59" s="1"/>
    </row>
    <row r="60" spans="1:6" ht="15.75">
      <c r="A60" s="5" t="s">
        <v>62</v>
      </c>
      <c r="B60" s="5" t="s">
        <v>9</v>
      </c>
      <c r="C60" s="2">
        <v>3425907.22</v>
      </c>
      <c r="D60" s="3">
        <v>0</v>
      </c>
      <c r="E60" s="2">
        <f t="shared" si="0"/>
        <v>3425907.22</v>
      </c>
      <c r="F60" s="1"/>
    </row>
    <row r="61" spans="1:6" ht="15.75">
      <c r="A61" s="5" t="s">
        <v>100</v>
      </c>
      <c r="B61" s="5" t="s">
        <v>101</v>
      </c>
      <c r="C61" s="2">
        <v>543118.23</v>
      </c>
      <c r="D61" s="3">
        <v>0</v>
      </c>
      <c r="E61" s="2">
        <f t="shared" si="0"/>
        <v>543118.23</v>
      </c>
      <c r="F61" s="1"/>
    </row>
    <row r="62" spans="1:6" ht="15.75">
      <c r="A62" s="5" t="s">
        <v>63</v>
      </c>
      <c r="B62" s="5" t="s">
        <v>64</v>
      </c>
      <c r="C62" s="2">
        <v>347442.99</v>
      </c>
      <c r="D62" s="3">
        <v>0</v>
      </c>
      <c r="E62" s="2">
        <f t="shared" si="0"/>
        <v>347442.99</v>
      </c>
      <c r="F62" s="1"/>
    </row>
    <row r="63" spans="1:6" ht="15.75">
      <c r="A63" s="5" t="s">
        <v>65</v>
      </c>
      <c r="B63" s="5" t="s">
        <v>66</v>
      </c>
      <c r="C63" s="2">
        <v>330732.09000000003</v>
      </c>
      <c r="D63" s="3">
        <v>0</v>
      </c>
      <c r="E63" s="2">
        <f t="shared" si="0"/>
        <v>330732.09000000003</v>
      </c>
      <c r="F63" s="1"/>
    </row>
    <row r="64" spans="1:6" ht="15.75">
      <c r="A64" s="5" t="s">
        <v>67</v>
      </c>
      <c r="B64" s="5" t="s">
        <v>128</v>
      </c>
      <c r="C64" s="2">
        <v>3644469.26</v>
      </c>
      <c r="D64" s="3">
        <v>0</v>
      </c>
      <c r="E64" s="2">
        <f t="shared" si="0"/>
        <v>3644469.26</v>
      </c>
      <c r="F64" s="1"/>
    </row>
    <row r="65" spans="1:6" ht="15.75">
      <c r="A65" s="5" t="s">
        <v>68</v>
      </c>
      <c r="B65" s="5" t="s">
        <v>85</v>
      </c>
      <c r="C65" s="2">
        <v>6414850.9199999999</v>
      </c>
      <c r="D65" s="3">
        <v>0</v>
      </c>
      <c r="E65" s="2">
        <f t="shared" si="0"/>
        <v>6414850.9199999999</v>
      </c>
      <c r="F65" s="1"/>
    </row>
    <row r="66" spans="1:6" ht="15.75">
      <c r="A66" s="5" t="s">
        <v>69</v>
      </c>
      <c r="B66" s="5" t="s">
        <v>93</v>
      </c>
      <c r="C66" s="2">
        <v>2994056.15</v>
      </c>
      <c r="D66" s="3">
        <v>0</v>
      </c>
      <c r="E66" s="2">
        <f t="shared" si="0"/>
        <v>2994056.15</v>
      </c>
      <c r="F66" s="1"/>
    </row>
    <row r="67" spans="1:6" ht="15.75">
      <c r="A67" s="5" t="s">
        <v>102</v>
      </c>
      <c r="B67" s="5" t="s">
        <v>102</v>
      </c>
      <c r="C67" s="2">
        <v>190493.86</v>
      </c>
      <c r="D67" s="3">
        <v>0</v>
      </c>
      <c r="E67" s="2">
        <f t="shared" si="0"/>
        <v>190493.86</v>
      </c>
      <c r="F67" s="1"/>
    </row>
    <row r="68" spans="1:6" ht="15.75">
      <c r="A68" s="5" t="s">
        <v>103</v>
      </c>
      <c r="B68" s="5" t="s">
        <v>104</v>
      </c>
      <c r="C68" s="2">
        <v>262047.86</v>
      </c>
      <c r="D68" s="3">
        <v>0</v>
      </c>
      <c r="E68" s="2">
        <f t="shared" ref="E68:E77" si="1">C68</f>
        <v>262047.86</v>
      </c>
      <c r="F68" s="1"/>
    </row>
    <row r="69" spans="1:6" ht="15.75">
      <c r="A69" s="5" t="s">
        <v>129</v>
      </c>
      <c r="B69" s="5" t="s">
        <v>70</v>
      </c>
      <c r="C69" s="2">
        <v>421624.24</v>
      </c>
      <c r="D69" s="3">
        <v>0</v>
      </c>
      <c r="E69" s="2">
        <f t="shared" si="1"/>
        <v>421624.24</v>
      </c>
      <c r="F69" s="1"/>
    </row>
    <row r="70" spans="1:6" ht="15.75">
      <c r="A70" s="5" t="s">
        <v>71</v>
      </c>
      <c r="B70" s="5" t="s">
        <v>130</v>
      </c>
      <c r="C70" s="2">
        <v>508733.75</v>
      </c>
      <c r="D70" s="3">
        <v>0</v>
      </c>
      <c r="E70" s="2">
        <f t="shared" si="1"/>
        <v>508733.75</v>
      </c>
      <c r="F70" s="1"/>
    </row>
    <row r="71" spans="1:6" ht="15.75">
      <c r="A71" s="5" t="s">
        <v>131</v>
      </c>
      <c r="B71" s="5" t="s">
        <v>9</v>
      </c>
      <c r="C71" s="2">
        <v>10229008.210000001</v>
      </c>
      <c r="D71" s="3">
        <v>0</v>
      </c>
      <c r="E71" s="2">
        <f t="shared" si="1"/>
        <v>10229008.210000001</v>
      </c>
      <c r="F71" s="1"/>
    </row>
    <row r="72" spans="1:6" ht="15.75">
      <c r="A72" s="5" t="s">
        <v>73</v>
      </c>
      <c r="B72" s="5" t="s">
        <v>9</v>
      </c>
      <c r="C72" s="2">
        <v>3532848.25</v>
      </c>
      <c r="D72" s="3">
        <v>0</v>
      </c>
      <c r="E72" s="2">
        <f t="shared" si="1"/>
        <v>3532848.25</v>
      </c>
      <c r="F72" s="1"/>
    </row>
    <row r="73" spans="1:6" ht="15.75">
      <c r="A73" s="5" t="s">
        <v>74</v>
      </c>
      <c r="B73" s="5" t="s">
        <v>94</v>
      </c>
      <c r="C73" s="2">
        <v>9918717.8599999994</v>
      </c>
      <c r="D73" s="3">
        <v>0</v>
      </c>
      <c r="E73" s="2">
        <f t="shared" si="1"/>
        <v>9918717.8599999994</v>
      </c>
      <c r="F73" s="1"/>
    </row>
    <row r="74" spans="1:6" ht="15.75">
      <c r="A74" s="5" t="s">
        <v>75</v>
      </c>
      <c r="B74" s="5" t="s">
        <v>76</v>
      </c>
      <c r="C74" s="2">
        <v>11244508.26</v>
      </c>
      <c r="D74" s="3">
        <v>0</v>
      </c>
      <c r="E74" s="2">
        <f t="shared" si="1"/>
        <v>11244508.26</v>
      </c>
      <c r="F74" s="1"/>
    </row>
    <row r="75" spans="1:6" ht="15.75">
      <c r="A75" s="5" t="s">
        <v>77</v>
      </c>
      <c r="B75" s="5" t="s">
        <v>78</v>
      </c>
      <c r="C75" s="2">
        <v>3601392.11</v>
      </c>
      <c r="D75" s="3">
        <v>0</v>
      </c>
      <c r="E75" s="2">
        <f t="shared" si="1"/>
        <v>3601392.11</v>
      </c>
      <c r="F75" s="1"/>
    </row>
    <row r="76" spans="1:6" ht="15.75">
      <c r="A76" s="5" t="s">
        <v>79</v>
      </c>
      <c r="B76" s="5" t="s">
        <v>95</v>
      </c>
      <c r="C76" s="2">
        <v>1186120.31</v>
      </c>
      <c r="D76" s="3">
        <v>0</v>
      </c>
      <c r="E76" s="2">
        <f t="shared" si="1"/>
        <v>1186120.31</v>
      </c>
      <c r="F76" s="1"/>
    </row>
    <row r="77" spans="1:6" ht="15.75">
      <c r="A77" s="5" t="s">
        <v>80</v>
      </c>
      <c r="B77" s="5" t="s">
        <v>9</v>
      </c>
      <c r="C77" s="2">
        <v>4759815.78</v>
      </c>
      <c r="D77" s="3">
        <v>0</v>
      </c>
      <c r="E77" s="2">
        <f t="shared" si="1"/>
        <v>4759815.78</v>
      </c>
      <c r="F77" s="1"/>
    </row>
    <row r="78" spans="1:6" ht="15.75">
      <c r="A78" s="166" t="s">
        <v>81</v>
      </c>
      <c r="B78" s="166"/>
      <c r="C78" s="12">
        <f>SUM(C3:C77)-C45-C38</f>
        <v>325471086.02999991</v>
      </c>
      <c r="D78" s="12">
        <f>SUM(C45,C38)</f>
        <v>54510943.670000002</v>
      </c>
      <c r="E78" s="11">
        <f>SUM(E3:E77)</f>
        <v>379982029.69999993</v>
      </c>
    </row>
  </sheetData>
  <mergeCells count="3">
    <mergeCell ref="A78:B78"/>
    <mergeCell ref="C38:D38"/>
    <mergeCell ref="C45:D45"/>
  </mergeCells>
  <pageMargins left="0.7" right="0.7" top="0.75" bottom="0.75" header="0.3" footer="0.3"/>
  <pageSetup paperSize="9" scale="94" orientation="landscape" r:id="rId1"/>
  <rowBreaks count="1" manualBreakCount="1">
    <brk id="3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opLeftCell="A13" zoomScale="120" zoomScaleNormal="120" workbookViewId="0">
      <selection activeCell="F11" sqref="F11"/>
    </sheetView>
  </sheetViews>
  <sheetFormatPr defaultRowHeight="15"/>
  <cols>
    <col min="1" max="1" width="50.140625" customWidth="1"/>
    <col min="2" max="2" width="45.42578125" bestFit="1" customWidth="1"/>
    <col min="3" max="3" width="15" bestFit="1" customWidth="1"/>
    <col min="4" max="4" width="15.140625" bestFit="1" customWidth="1"/>
    <col min="5" max="5" width="14.85546875" bestFit="1" customWidth="1"/>
    <col min="7" max="7" width="14" bestFit="1" customWidth="1"/>
    <col min="9" max="9" width="12.85546875" bestFit="1" customWidth="1"/>
  </cols>
  <sheetData>
    <row r="1" spans="1:6" ht="21" thickBot="1">
      <c r="A1" s="26" t="s">
        <v>166</v>
      </c>
    </row>
    <row r="2" spans="1:6" ht="30">
      <c r="A2" s="25" t="s">
        <v>0</v>
      </c>
      <c r="B2" s="24" t="s">
        <v>1</v>
      </c>
      <c r="C2" s="23" t="s">
        <v>2</v>
      </c>
      <c r="D2" s="22" t="s">
        <v>3</v>
      </c>
      <c r="E2" s="22" t="s">
        <v>132</v>
      </c>
      <c r="F2" s="1"/>
    </row>
    <row r="3" spans="1:6">
      <c r="A3" s="20" t="s">
        <v>4</v>
      </c>
      <c r="B3" s="19" t="s">
        <v>165</v>
      </c>
      <c r="C3" s="18">
        <v>2948329.3950366564</v>
      </c>
      <c r="D3" s="17">
        <v>0</v>
      </c>
      <c r="E3" s="16">
        <v>2948329.3950366564</v>
      </c>
      <c r="F3" s="1"/>
    </row>
    <row r="4" spans="1:6" ht="30">
      <c r="A4" s="21" t="s">
        <v>164</v>
      </c>
      <c r="B4" s="19" t="s">
        <v>5</v>
      </c>
      <c r="C4" s="18">
        <v>565689.59554226941</v>
      </c>
      <c r="D4" s="17">
        <v>0</v>
      </c>
      <c r="E4" s="16">
        <v>565689.59554226941</v>
      </c>
      <c r="F4" s="1"/>
    </row>
    <row r="5" spans="1:6">
      <c r="A5" s="20" t="s">
        <v>6</v>
      </c>
      <c r="B5" s="19" t="s">
        <v>163</v>
      </c>
      <c r="C5" s="18">
        <v>7171285.2508394504</v>
      </c>
      <c r="D5" s="17">
        <v>0</v>
      </c>
      <c r="E5" s="16">
        <v>7171285.2508394504</v>
      </c>
      <c r="F5" s="1"/>
    </row>
    <row r="6" spans="1:6">
      <c r="A6" s="20" t="s">
        <v>108</v>
      </c>
      <c r="B6" s="19" t="s">
        <v>162</v>
      </c>
      <c r="C6" s="18">
        <v>322820.95211126516</v>
      </c>
      <c r="D6" s="17">
        <v>0</v>
      </c>
      <c r="E6" s="16">
        <v>322820.95211126516</v>
      </c>
      <c r="F6" s="1"/>
    </row>
    <row r="7" spans="1:6">
      <c r="A7" s="20" t="s">
        <v>8</v>
      </c>
      <c r="B7" s="19" t="s">
        <v>9</v>
      </c>
      <c r="C7" s="18">
        <v>3827648.3239381299</v>
      </c>
      <c r="D7" s="17">
        <v>0</v>
      </c>
      <c r="E7" s="16">
        <v>3827648.3239381299</v>
      </c>
      <c r="F7" s="1"/>
    </row>
    <row r="8" spans="1:6">
      <c r="A8" s="20" t="s">
        <v>161</v>
      </c>
      <c r="B8" s="19" t="s">
        <v>7</v>
      </c>
      <c r="C8" s="18">
        <v>496322.17180297268</v>
      </c>
      <c r="D8" s="17">
        <v>0</v>
      </c>
      <c r="E8" s="16">
        <v>496322.17180297268</v>
      </c>
      <c r="F8" s="1"/>
    </row>
    <row r="9" spans="1:6">
      <c r="A9" s="20" t="s">
        <v>11</v>
      </c>
      <c r="B9" s="19" t="s">
        <v>109</v>
      </c>
      <c r="C9" s="18">
        <v>17500000</v>
      </c>
      <c r="D9" s="17">
        <v>0</v>
      </c>
      <c r="E9" s="16">
        <v>17500000</v>
      </c>
      <c r="F9" s="1"/>
    </row>
    <row r="10" spans="1:6">
      <c r="A10" s="20" t="s">
        <v>10</v>
      </c>
      <c r="B10" s="19" t="s">
        <v>76</v>
      </c>
      <c r="C10" s="18">
        <v>17500000</v>
      </c>
      <c r="D10" s="17">
        <v>0</v>
      </c>
      <c r="E10" s="16">
        <v>17500000</v>
      </c>
      <c r="F10" s="1"/>
    </row>
    <row r="11" spans="1:6">
      <c r="A11" s="20" t="s">
        <v>110</v>
      </c>
      <c r="B11" s="19" t="s">
        <v>111</v>
      </c>
      <c r="C11" s="18">
        <v>3365384.1959054638</v>
      </c>
      <c r="D11" s="17">
        <v>0</v>
      </c>
      <c r="E11" s="16">
        <v>3365384.1959054638</v>
      </c>
      <c r="F11" s="1"/>
    </row>
    <row r="12" spans="1:6">
      <c r="A12" s="20" t="s">
        <v>12</v>
      </c>
      <c r="B12" s="19" t="s">
        <v>140</v>
      </c>
      <c r="C12" s="18">
        <v>705062.73152436304</v>
      </c>
      <c r="D12" s="17">
        <v>0</v>
      </c>
      <c r="E12" s="16">
        <v>705062.73152436304</v>
      </c>
      <c r="F12" s="1"/>
    </row>
    <row r="13" spans="1:6">
      <c r="A13" s="20" t="s">
        <v>13</v>
      </c>
      <c r="B13" s="19" t="s">
        <v>113</v>
      </c>
      <c r="C13" s="18">
        <v>17500000</v>
      </c>
      <c r="D13" s="17">
        <v>0</v>
      </c>
      <c r="E13" s="16">
        <v>17500000</v>
      </c>
      <c r="F13" s="1"/>
    </row>
    <row r="14" spans="1:6">
      <c r="A14" s="20" t="s">
        <v>14</v>
      </c>
      <c r="B14" s="19" t="s">
        <v>15</v>
      </c>
      <c r="C14" s="18">
        <v>1608233.0349274392</v>
      </c>
      <c r="D14" s="17">
        <v>0</v>
      </c>
      <c r="E14" s="16">
        <v>1608233.0349274392</v>
      </c>
      <c r="F14" s="1"/>
    </row>
    <row r="15" spans="1:6">
      <c r="A15" s="20" t="s">
        <v>160</v>
      </c>
      <c r="B15" s="19" t="s">
        <v>138</v>
      </c>
      <c r="C15" s="18">
        <v>6552302.3976289509</v>
      </c>
      <c r="D15" s="17">
        <v>0</v>
      </c>
      <c r="E15" s="16">
        <v>6552302.3976289509</v>
      </c>
      <c r="F15" s="1"/>
    </row>
    <row r="16" spans="1:6">
      <c r="A16" s="20" t="s">
        <v>159</v>
      </c>
      <c r="B16" s="19" t="s">
        <v>9</v>
      </c>
      <c r="C16" s="18">
        <v>3660068.3864361397</v>
      </c>
      <c r="D16" s="17">
        <v>0</v>
      </c>
      <c r="E16" s="16">
        <v>3660068.3864361397</v>
      </c>
      <c r="F16" s="1"/>
    </row>
    <row r="17" spans="1:6">
      <c r="A17" s="20" t="s">
        <v>16</v>
      </c>
      <c r="B17" s="19" t="s">
        <v>9</v>
      </c>
      <c r="C17" s="18">
        <v>2769877.1445408836</v>
      </c>
      <c r="D17" s="17">
        <v>0</v>
      </c>
      <c r="E17" s="16">
        <v>2769877.1445408836</v>
      </c>
      <c r="F17" s="1"/>
    </row>
    <row r="18" spans="1:6">
      <c r="A18" s="20" t="s">
        <v>17</v>
      </c>
      <c r="B18" s="19" t="s">
        <v>158</v>
      </c>
      <c r="C18" s="18">
        <v>661360.188111417</v>
      </c>
      <c r="D18" s="17">
        <v>0</v>
      </c>
      <c r="E18" s="16">
        <v>661360.188111417</v>
      </c>
      <c r="F18" s="1"/>
    </row>
    <row r="19" spans="1:6">
      <c r="A19" s="20" t="s">
        <v>18</v>
      </c>
      <c r="B19" s="19" t="s">
        <v>116</v>
      </c>
      <c r="C19" s="18">
        <v>1604576.1571906155</v>
      </c>
      <c r="D19" s="17">
        <v>0</v>
      </c>
      <c r="E19" s="16">
        <v>1604576.1571906155</v>
      </c>
      <c r="F19" s="1"/>
    </row>
    <row r="20" spans="1:6">
      <c r="A20" s="20" t="s">
        <v>19</v>
      </c>
      <c r="B20" s="19" t="s">
        <v>157</v>
      </c>
      <c r="C20" s="18">
        <v>1002809.3853635513</v>
      </c>
      <c r="D20" s="17">
        <v>0</v>
      </c>
      <c r="E20" s="16">
        <v>1002809.3853635513</v>
      </c>
      <c r="F20" s="1"/>
    </row>
    <row r="21" spans="1:6">
      <c r="A21" s="20" t="s">
        <v>20</v>
      </c>
      <c r="B21" s="19" t="s">
        <v>156</v>
      </c>
      <c r="C21" s="18">
        <v>3696625.2702297764</v>
      </c>
      <c r="D21" s="17">
        <v>0</v>
      </c>
      <c r="E21" s="16">
        <v>3696625.2702297764</v>
      </c>
      <c r="F21" s="1"/>
    </row>
    <row r="22" spans="1:6">
      <c r="A22" s="20" t="s">
        <v>21</v>
      </c>
      <c r="B22" s="19" t="s">
        <v>22</v>
      </c>
      <c r="C22" s="18">
        <v>1391188.2492699309</v>
      </c>
      <c r="D22" s="17">
        <v>0</v>
      </c>
      <c r="E22" s="16">
        <v>1391188.2492699309</v>
      </c>
      <c r="F22" s="1"/>
    </row>
    <row r="23" spans="1:6">
      <c r="A23" s="20" t="s">
        <v>23</v>
      </c>
      <c r="B23" s="19" t="s">
        <v>140</v>
      </c>
      <c r="C23" s="18">
        <v>17500000</v>
      </c>
      <c r="D23" s="17">
        <v>0</v>
      </c>
      <c r="E23" s="16">
        <v>17500000</v>
      </c>
      <c r="F23" s="1"/>
    </row>
    <row r="24" spans="1:6">
      <c r="A24" s="20" t="s">
        <v>155</v>
      </c>
      <c r="B24" s="19" t="s">
        <v>24</v>
      </c>
      <c r="C24" s="18">
        <v>2837035.1385721015</v>
      </c>
      <c r="D24" s="17">
        <v>0</v>
      </c>
      <c r="E24" s="16">
        <v>2837035.1385721015</v>
      </c>
      <c r="F24" s="1"/>
    </row>
    <row r="25" spans="1:6">
      <c r="A25" s="20" t="s">
        <v>25</v>
      </c>
      <c r="B25" s="19" t="s">
        <v>154</v>
      </c>
      <c r="C25" s="18">
        <v>468932.19455639587</v>
      </c>
      <c r="D25" s="17">
        <v>0</v>
      </c>
      <c r="E25" s="16">
        <v>468932.19455639587</v>
      </c>
      <c r="F25" s="1"/>
    </row>
    <row r="26" spans="1:6">
      <c r="A26" s="20" t="s">
        <v>26</v>
      </c>
      <c r="B26" s="19" t="s">
        <v>140</v>
      </c>
      <c r="C26" s="18">
        <v>3910290.166287798</v>
      </c>
      <c r="D26" s="17">
        <v>0</v>
      </c>
      <c r="E26" s="16">
        <v>3910290.166287798</v>
      </c>
      <c r="F26" s="1"/>
    </row>
    <row r="27" spans="1:6">
      <c r="A27" s="20" t="s">
        <v>27</v>
      </c>
      <c r="B27" s="19" t="s">
        <v>28</v>
      </c>
      <c r="C27" s="18">
        <v>3764029.3053172235</v>
      </c>
      <c r="D27" s="17">
        <v>0</v>
      </c>
      <c r="E27" s="16">
        <v>3764029.3053172235</v>
      </c>
      <c r="F27" s="1"/>
    </row>
    <row r="28" spans="1:6">
      <c r="A28" s="20" t="s">
        <v>29</v>
      </c>
      <c r="B28" s="19" t="s">
        <v>138</v>
      </c>
      <c r="C28" s="18">
        <v>5260924.4977937257</v>
      </c>
      <c r="D28" s="17">
        <v>0</v>
      </c>
      <c r="E28" s="16">
        <v>5260924.4977937257</v>
      </c>
      <c r="F28" s="1"/>
    </row>
    <row r="29" spans="1:6">
      <c r="A29" s="20" t="s">
        <v>30</v>
      </c>
      <c r="B29" s="19" t="s">
        <v>153</v>
      </c>
      <c r="C29" s="18">
        <v>224798.11971929914</v>
      </c>
      <c r="D29" s="17">
        <v>0</v>
      </c>
      <c r="E29" s="16">
        <v>224798.11971929914</v>
      </c>
      <c r="F29" s="1"/>
    </row>
    <row r="30" spans="1:6">
      <c r="A30" s="20" t="s">
        <v>152</v>
      </c>
      <c r="B30" s="19" t="s">
        <v>9</v>
      </c>
      <c r="C30" s="18">
        <v>5676803.1562854834</v>
      </c>
      <c r="D30" s="17">
        <v>0</v>
      </c>
      <c r="E30" s="16">
        <v>5676803.1562854834</v>
      </c>
      <c r="F30" s="1"/>
    </row>
    <row r="31" spans="1:6">
      <c r="A31" s="20" t="s">
        <v>31</v>
      </c>
      <c r="B31" s="19" t="s">
        <v>9</v>
      </c>
      <c r="C31" s="18">
        <v>11631797.286752192</v>
      </c>
      <c r="D31" s="17">
        <v>0</v>
      </c>
      <c r="E31" s="16">
        <v>11631797.286752192</v>
      </c>
      <c r="F31" s="1"/>
    </row>
    <row r="32" spans="1:6">
      <c r="A32" s="20" t="s">
        <v>33</v>
      </c>
      <c r="B32" s="19" t="s">
        <v>34</v>
      </c>
      <c r="C32" s="18">
        <v>723341.04127035255</v>
      </c>
      <c r="D32" s="17">
        <v>0</v>
      </c>
      <c r="E32" s="16">
        <v>723341.04127035255</v>
      </c>
      <c r="F32" s="1"/>
    </row>
    <row r="33" spans="1:6">
      <c r="A33" s="20" t="s">
        <v>35</v>
      </c>
      <c r="B33" s="19" t="s">
        <v>36</v>
      </c>
      <c r="C33" s="18">
        <v>340071.39271021017</v>
      </c>
      <c r="D33" s="17">
        <v>0</v>
      </c>
      <c r="E33" s="16">
        <v>340071.39271021017</v>
      </c>
      <c r="F33" s="1"/>
    </row>
    <row r="34" spans="1:6">
      <c r="A34" s="20" t="s">
        <v>37</v>
      </c>
      <c r="B34" s="19" t="s">
        <v>151</v>
      </c>
      <c r="C34" s="18">
        <v>2306011.0841605091</v>
      </c>
      <c r="D34" s="17">
        <v>0</v>
      </c>
      <c r="E34" s="16">
        <v>2306011.0841605091</v>
      </c>
      <c r="F34" s="1"/>
    </row>
    <row r="35" spans="1:6">
      <c r="A35" s="20" t="s">
        <v>38</v>
      </c>
      <c r="B35" s="19" t="s">
        <v>39</v>
      </c>
      <c r="C35" s="18">
        <v>5815920.448262861</v>
      </c>
      <c r="D35" s="17">
        <v>0</v>
      </c>
      <c r="E35" s="16">
        <v>5815920.448262861</v>
      </c>
      <c r="F35" s="1"/>
    </row>
    <row r="36" spans="1:6">
      <c r="A36" s="20" t="s">
        <v>150</v>
      </c>
      <c r="B36" s="19" t="s">
        <v>149</v>
      </c>
      <c r="C36" s="18">
        <v>725298.98795106879</v>
      </c>
      <c r="D36" s="17">
        <v>0</v>
      </c>
      <c r="E36" s="16">
        <v>725298.98795106879</v>
      </c>
      <c r="F36" s="1"/>
    </row>
    <row r="37" spans="1:6">
      <c r="A37" s="20" t="s">
        <v>40</v>
      </c>
      <c r="B37" s="19" t="s">
        <v>148</v>
      </c>
      <c r="C37" s="170">
        <v>25526165.32</v>
      </c>
      <c r="D37" s="170"/>
      <c r="E37" s="16">
        <v>25526165.32</v>
      </c>
      <c r="F37" s="1"/>
    </row>
    <row r="38" spans="1:6">
      <c r="A38" s="20" t="s">
        <v>41</v>
      </c>
      <c r="B38" s="19" t="s">
        <v>42</v>
      </c>
      <c r="C38" s="18">
        <v>5278598.3496484095</v>
      </c>
      <c r="D38" s="17">
        <v>0</v>
      </c>
      <c r="E38" s="16">
        <v>5278598.3496484095</v>
      </c>
      <c r="F38" s="1"/>
    </row>
    <row r="39" spans="1:6">
      <c r="A39" s="20" t="s">
        <v>122</v>
      </c>
      <c r="B39" s="19" t="s">
        <v>147</v>
      </c>
      <c r="C39" s="18">
        <v>485594.56396681588</v>
      </c>
      <c r="D39" s="17">
        <v>0</v>
      </c>
      <c r="E39" s="16">
        <v>485594.56396681588</v>
      </c>
      <c r="F39" s="1"/>
    </row>
    <row r="40" spans="1:6">
      <c r="A40" s="20" t="s">
        <v>44</v>
      </c>
      <c r="B40" s="19" t="s">
        <v>9</v>
      </c>
      <c r="C40" s="18">
        <v>14695258.069720821</v>
      </c>
      <c r="D40" s="17">
        <v>0</v>
      </c>
      <c r="E40" s="16">
        <v>14695258.069720821</v>
      </c>
      <c r="F40" s="1"/>
    </row>
    <row r="41" spans="1:6">
      <c r="A41" s="20" t="s">
        <v>43</v>
      </c>
      <c r="B41" s="19" t="s">
        <v>140</v>
      </c>
      <c r="C41" s="18">
        <v>17500000</v>
      </c>
      <c r="D41" s="17">
        <v>0</v>
      </c>
      <c r="E41" s="16">
        <v>17500000</v>
      </c>
      <c r="F41" s="1"/>
    </row>
    <row r="42" spans="1:6">
      <c r="A42" s="20" t="s">
        <v>146</v>
      </c>
      <c r="B42" s="19" t="s">
        <v>145</v>
      </c>
      <c r="C42" s="18">
        <v>146071.06859315062</v>
      </c>
      <c r="D42" s="17">
        <v>0</v>
      </c>
      <c r="E42" s="16">
        <v>146071.06859315062</v>
      </c>
      <c r="F42" s="1"/>
    </row>
    <row r="43" spans="1:6">
      <c r="A43" s="20" t="s">
        <v>45</v>
      </c>
      <c r="B43" s="19" t="s">
        <v>46</v>
      </c>
      <c r="C43" s="18">
        <v>505593.74180650723</v>
      </c>
      <c r="D43" s="17">
        <v>0</v>
      </c>
      <c r="E43" s="16">
        <v>505593.74180650723</v>
      </c>
      <c r="F43" s="1"/>
    </row>
    <row r="44" spans="1:6">
      <c r="A44" s="20" t="s">
        <v>47</v>
      </c>
      <c r="B44" s="19" t="s">
        <v>124</v>
      </c>
      <c r="C44" s="170">
        <v>28984778.350000001</v>
      </c>
      <c r="D44" s="170"/>
      <c r="E44" s="16">
        <v>28984778.350000001</v>
      </c>
      <c r="F44" s="1"/>
    </row>
    <row r="45" spans="1:6">
      <c r="A45" s="20" t="s">
        <v>125</v>
      </c>
      <c r="B45" s="19" t="s">
        <v>48</v>
      </c>
      <c r="C45" s="18">
        <v>1364147.0180607736</v>
      </c>
      <c r="D45" s="17">
        <v>0</v>
      </c>
      <c r="E45" s="16">
        <v>1364147.0180607736</v>
      </c>
      <c r="F45" s="1"/>
    </row>
    <row r="46" spans="1:6">
      <c r="A46" s="20" t="s">
        <v>49</v>
      </c>
      <c r="B46" s="19" t="s">
        <v>50</v>
      </c>
      <c r="C46" s="18">
        <v>4311943.5809553778</v>
      </c>
      <c r="D46" s="17">
        <v>0</v>
      </c>
      <c r="E46" s="16">
        <v>4311943.5809553778</v>
      </c>
      <c r="F46" s="1"/>
    </row>
    <row r="47" spans="1:6">
      <c r="A47" s="20" t="s">
        <v>51</v>
      </c>
      <c r="B47" s="19" t="s">
        <v>52</v>
      </c>
      <c r="C47" s="18">
        <v>1672441.6867596682</v>
      </c>
      <c r="D47" s="17">
        <v>0</v>
      </c>
      <c r="E47" s="16">
        <v>1672441.6867596682</v>
      </c>
      <c r="F47" s="1"/>
    </row>
    <row r="48" spans="1:6">
      <c r="A48" s="20" t="s">
        <v>53</v>
      </c>
      <c r="B48" s="19" t="s">
        <v>144</v>
      </c>
      <c r="C48" s="18">
        <v>4357869.4299134351</v>
      </c>
      <c r="D48" s="17">
        <v>0</v>
      </c>
      <c r="E48" s="16">
        <v>4357869.4299134351</v>
      </c>
      <c r="F48" s="1"/>
    </row>
    <row r="49" spans="1:6">
      <c r="A49" s="20" t="s">
        <v>54</v>
      </c>
      <c r="B49" s="19" t="s">
        <v>55</v>
      </c>
      <c r="C49" s="18">
        <v>1352253.9720647063</v>
      </c>
      <c r="D49" s="17">
        <v>0</v>
      </c>
      <c r="E49" s="16">
        <v>1352253.9720647063</v>
      </c>
      <c r="F49" s="1"/>
    </row>
    <row r="50" spans="1:6">
      <c r="A50" s="20" t="s">
        <v>143</v>
      </c>
      <c r="B50" s="19" t="s">
        <v>142</v>
      </c>
      <c r="C50" s="18">
        <v>390759.42893786047</v>
      </c>
      <c r="D50" s="17">
        <v>0</v>
      </c>
      <c r="E50" s="16">
        <v>390759.42893786047</v>
      </c>
      <c r="F50" s="1"/>
    </row>
    <row r="51" spans="1:6">
      <c r="A51" s="20" t="s">
        <v>56</v>
      </c>
      <c r="B51" s="19" t="s">
        <v>126</v>
      </c>
      <c r="C51" s="18">
        <v>526323.97803157393</v>
      </c>
      <c r="D51" s="17">
        <v>0</v>
      </c>
      <c r="E51" s="16">
        <v>526323.97803157393</v>
      </c>
      <c r="F51" s="1"/>
    </row>
    <row r="52" spans="1:6">
      <c r="A52" s="20" t="s">
        <v>57</v>
      </c>
      <c r="B52" s="19" t="s">
        <v>58</v>
      </c>
      <c r="C52" s="18">
        <v>1181736.0573350107</v>
      </c>
      <c r="D52" s="17">
        <v>0</v>
      </c>
      <c r="E52" s="16">
        <v>1181736.0573350107</v>
      </c>
      <c r="F52" s="1"/>
    </row>
    <row r="53" spans="1:6">
      <c r="A53" s="20" t="s">
        <v>59</v>
      </c>
      <c r="B53" s="19" t="s">
        <v>141</v>
      </c>
      <c r="C53" s="18">
        <v>17500000</v>
      </c>
      <c r="D53" s="17">
        <v>0</v>
      </c>
      <c r="E53" s="16">
        <v>17500000</v>
      </c>
      <c r="F53" s="1"/>
    </row>
    <row r="54" spans="1:6">
      <c r="A54" s="20" t="s">
        <v>127</v>
      </c>
      <c r="B54" s="19" t="s">
        <v>138</v>
      </c>
      <c r="C54" s="18">
        <v>6433102.3499773573</v>
      </c>
      <c r="D54" s="17">
        <v>0</v>
      </c>
      <c r="E54" s="16">
        <v>6433102.3499773573</v>
      </c>
      <c r="F54" s="1"/>
    </row>
    <row r="55" spans="1:6">
      <c r="A55" s="20" t="s">
        <v>60</v>
      </c>
      <c r="B55" s="19" t="s">
        <v>140</v>
      </c>
      <c r="C55" s="18">
        <v>17500000</v>
      </c>
      <c r="D55" s="17">
        <v>0</v>
      </c>
      <c r="E55" s="16">
        <v>17500000</v>
      </c>
      <c r="F55" s="1"/>
    </row>
    <row r="56" spans="1:6">
      <c r="A56" s="20" t="s">
        <v>61</v>
      </c>
      <c r="B56" s="19" t="s">
        <v>61</v>
      </c>
      <c r="C56" s="18">
        <v>272872.16762038099</v>
      </c>
      <c r="D56" s="17">
        <v>0</v>
      </c>
      <c r="E56" s="16">
        <v>272872.16762038099</v>
      </c>
      <c r="F56" s="1"/>
    </row>
    <row r="57" spans="1:6">
      <c r="A57" s="20" t="s">
        <v>62</v>
      </c>
      <c r="B57" s="19" t="s">
        <v>9</v>
      </c>
      <c r="C57" s="18">
        <v>3439584.7719094628</v>
      </c>
      <c r="D57" s="17">
        <v>0</v>
      </c>
      <c r="E57" s="16">
        <v>3439584.7719094628</v>
      </c>
      <c r="F57" s="1"/>
    </row>
    <row r="58" spans="1:6">
      <c r="A58" s="20" t="s">
        <v>63</v>
      </c>
      <c r="B58" s="19" t="s">
        <v>64</v>
      </c>
      <c r="C58" s="18">
        <v>347259.07629310392</v>
      </c>
      <c r="D58" s="17">
        <v>0</v>
      </c>
      <c r="E58" s="16">
        <v>347259.07629310392</v>
      </c>
      <c r="F58" s="1"/>
    </row>
    <row r="59" spans="1:6">
      <c r="A59" s="20" t="s">
        <v>65</v>
      </c>
      <c r="B59" s="19" t="s">
        <v>66</v>
      </c>
      <c r="C59" s="18">
        <v>221069.65852148671</v>
      </c>
      <c r="D59" s="17">
        <v>0</v>
      </c>
      <c r="E59" s="16">
        <v>221069.65852148671</v>
      </c>
      <c r="F59" s="1"/>
    </row>
    <row r="60" spans="1:6">
      <c r="A60" s="20" t="s">
        <v>67</v>
      </c>
      <c r="B60" s="19" t="s">
        <v>139</v>
      </c>
      <c r="C60" s="18">
        <v>3455115.1373196794</v>
      </c>
      <c r="D60" s="17">
        <v>0</v>
      </c>
      <c r="E60" s="16">
        <v>3455115.1373196794</v>
      </c>
      <c r="F60" s="1"/>
    </row>
    <row r="61" spans="1:6">
      <c r="A61" s="20" t="s">
        <v>68</v>
      </c>
      <c r="B61" s="19" t="s">
        <v>138</v>
      </c>
      <c r="C61" s="18">
        <v>6106425.5009809723</v>
      </c>
      <c r="D61" s="17">
        <v>0</v>
      </c>
      <c r="E61" s="16">
        <v>6106425.5009809723</v>
      </c>
      <c r="F61" s="1"/>
    </row>
    <row r="62" spans="1:6">
      <c r="A62" s="20" t="s">
        <v>69</v>
      </c>
      <c r="B62" s="19" t="s">
        <v>137</v>
      </c>
      <c r="C62" s="18">
        <v>3064186.0267175343</v>
      </c>
      <c r="D62" s="17">
        <v>0</v>
      </c>
      <c r="E62" s="16">
        <v>3064186.0267175343</v>
      </c>
      <c r="F62" s="1"/>
    </row>
    <row r="63" spans="1:6">
      <c r="A63" s="20" t="s">
        <v>129</v>
      </c>
      <c r="B63" s="19" t="s">
        <v>70</v>
      </c>
      <c r="C63" s="18">
        <v>431874.45912129624</v>
      </c>
      <c r="D63" s="17">
        <v>0</v>
      </c>
      <c r="E63" s="16">
        <v>431874.45912129624</v>
      </c>
      <c r="F63" s="1"/>
    </row>
    <row r="64" spans="1:6">
      <c r="A64" s="20" t="s">
        <v>71</v>
      </c>
      <c r="B64" s="19" t="s">
        <v>130</v>
      </c>
      <c r="C64" s="18">
        <v>472478.59420027415</v>
      </c>
      <c r="D64" s="17">
        <v>0</v>
      </c>
      <c r="E64" s="16">
        <v>472478.59420027415</v>
      </c>
      <c r="F64" s="1"/>
    </row>
    <row r="65" spans="1:6">
      <c r="A65" s="20" t="s">
        <v>136</v>
      </c>
      <c r="B65" s="19" t="s">
        <v>72</v>
      </c>
      <c r="C65" s="18">
        <v>2603660.7392912977</v>
      </c>
      <c r="D65" s="17">
        <v>0</v>
      </c>
      <c r="E65" s="16">
        <v>2603660.7392912977</v>
      </c>
      <c r="F65" s="1"/>
    </row>
    <row r="66" spans="1:6">
      <c r="A66" s="20" t="s">
        <v>131</v>
      </c>
      <c r="B66" s="19" t="s">
        <v>9</v>
      </c>
      <c r="C66" s="18">
        <v>9817006.6916456651</v>
      </c>
      <c r="D66" s="17">
        <v>0</v>
      </c>
      <c r="E66" s="16">
        <v>9817006.6916456651</v>
      </c>
      <c r="F66" s="1"/>
    </row>
    <row r="67" spans="1:6">
      <c r="A67" s="20" t="s">
        <v>73</v>
      </c>
      <c r="B67" s="19" t="s">
        <v>9</v>
      </c>
      <c r="C67" s="18">
        <v>3439269.4600317506</v>
      </c>
      <c r="D67" s="17">
        <v>0</v>
      </c>
      <c r="E67" s="16">
        <v>3439269.4600317506</v>
      </c>
      <c r="F67" s="1"/>
    </row>
    <row r="68" spans="1:6">
      <c r="A68" s="20" t="s">
        <v>74</v>
      </c>
      <c r="B68" s="19" t="s">
        <v>135</v>
      </c>
      <c r="C68" s="18">
        <v>8758690.5222301092</v>
      </c>
      <c r="D68" s="17">
        <v>0</v>
      </c>
      <c r="E68" s="16">
        <v>8758690.5222301092</v>
      </c>
      <c r="F68" s="1"/>
    </row>
    <row r="69" spans="1:6">
      <c r="A69" s="20" t="s">
        <v>75</v>
      </c>
      <c r="B69" s="19" t="s">
        <v>76</v>
      </c>
      <c r="C69" s="18">
        <v>10785374.135081006</v>
      </c>
      <c r="D69" s="17">
        <v>0</v>
      </c>
      <c r="E69" s="16">
        <v>10785374.135081006</v>
      </c>
      <c r="F69" s="1"/>
    </row>
    <row r="70" spans="1:6">
      <c r="A70" s="20" t="s">
        <v>77</v>
      </c>
      <c r="B70" s="19" t="s">
        <v>78</v>
      </c>
      <c r="C70" s="18">
        <v>2876008.0038193595</v>
      </c>
      <c r="D70" s="17">
        <v>0</v>
      </c>
      <c r="E70" s="16">
        <v>2876008.0038193595</v>
      </c>
      <c r="F70" s="1"/>
    </row>
    <row r="71" spans="1:6">
      <c r="A71" s="20" t="s">
        <v>79</v>
      </c>
      <c r="B71" s="19" t="s">
        <v>134</v>
      </c>
      <c r="C71" s="18">
        <v>1012539.6508941354</v>
      </c>
      <c r="D71" s="17">
        <v>0</v>
      </c>
      <c r="E71" s="16">
        <v>1012539.6508941354</v>
      </c>
      <c r="F71" s="1"/>
    </row>
    <row r="72" spans="1:6">
      <c r="A72" s="20" t="s">
        <v>80</v>
      </c>
      <c r="B72" s="19" t="s">
        <v>9</v>
      </c>
      <c r="C72" s="18">
        <v>4869472.5985125238</v>
      </c>
      <c r="D72" s="17">
        <v>0</v>
      </c>
      <c r="E72" s="16">
        <v>4869472.5985125238</v>
      </c>
      <c r="F72" s="1"/>
    </row>
    <row r="73" spans="1:6">
      <c r="A73" s="169" t="s">
        <v>81</v>
      </c>
      <c r="B73" s="169"/>
      <c r="C73" s="14">
        <f>SUM(C45:C72,C38:C43,C3:C36)</f>
        <v>313209416.13999999</v>
      </c>
      <c r="D73" s="15">
        <f>SUM(C37,C44)</f>
        <v>54510943.670000002</v>
      </c>
      <c r="E73" s="14">
        <f>SUM(E3:E72)</f>
        <v>367720359.81</v>
      </c>
    </row>
  </sheetData>
  <mergeCells count="3">
    <mergeCell ref="A73:B73"/>
    <mergeCell ref="C37:D37"/>
    <mergeCell ref="C44:D44"/>
  </mergeCells>
  <hyperlinks>
    <hyperlink ref="A39" r:id="rId1" display="http://www.ib.dk/"/>
    <hyperlink ref="A42" r:id="rId2" display="http://www.kjavis.dk/"/>
    <hyperlink ref="A60" r:id="rId3" display="http://www.sermitsiaq.ag/"/>
  </hyperlinks>
  <pageMargins left="0.7" right="0.7" top="0.75" bottom="0.75" header="0.3" footer="0.3"/>
  <pageSetup paperSize="9" scale="92"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selection activeCell="I1" sqref="I1"/>
    </sheetView>
  </sheetViews>
  <sheetFormatPr defaultRowHeight="15"/>
  <cols>
    <col min="1" max="1" width="38.5703125" style="27" customWidth="1"/>
    <col min="2" max="2" width="39" bestFit="1" customWidth="1"/>
    <col min="3" max="3" width="13.42578125" bestFit="1" customWidth="1"/>
    <col min="4" max="4" width="11.5703125" bestFit="1" customWidth="1"/>
    <col min="5" max="5" width="13.42578125" bestFit="1" customWidth="1"/>
    <col min="6" max="6" width="15.28515625" bestFit="1" customWidth="1"/>
    <col min="7" max="7" width="11.85546875" bestFit="1" customWidth="1"/>
  </cols>
  <sheetData>
    <row r="1" spans="1:6" ht="63.75" thickBot="1">
      <c r="A1" s="46" t="s">
        <v>182</v>
      </c>
    </row>
    <row r="2" spans="1:6" ht="26.25" thickBot="1">
      <c r="A2" s="42" t="s">
        <v>0</v>
      </c>
      <c r="B2" s="45" t="s">
        <v>1</v>
      </c>
      <c r="C2" s="44" t="s">
        <v>2</v>
      </c>
      <c r="D2" s="43" t="s">
        <v>3</v>
      </c>
      <c r="E2" s="42" t="s">
        <v>132</v>
      </c>
      <c r="F2" s="28"/>
    </row>
    <row r="3" spans="1:6" ht="15.75" thickBot="1">
      <c r="A3" s="39" t="s">
        <v>181</v>
      </c>
      <c r="B3" s="38" t="s">
        <v>165</v>
      </c>
      <c r="C3" s="37">
        <v>2968883.833062476</v>
      </c>
      <c r="D3" s="36">
        <v>0</v>
      </c>
      <c r="E3" s="41">
        <v>2968883.833062476</v>
      </c>
      <c r="F3" s="34"/>
    </row>
    <row r="4" spans="1:6" ht="26.25" thickBot="1">
      <c r="A4" s="39" t="s">
        <v>180</v>
      </c>
      <c r="B4" s="38" t="s">
        <v>5</v>
      </c>
      <c r="C4" s="37">
        <v>684955.99314119644</v>
      </c>
      <c r="D4" s="36">
        <v>0</v>
      </c>
      <c r="E4" s="35">
        <v>684955.99314119644</v>
      </c>
      <c r="F4" s="34"/>
    </row>
    <row r="5" spans="1:6" ht="15.75" thickBot="1">
      <c r="A5" s="39" t="s">
        <v>6</v>
      </c>
      <c r="B5" s="38" t="s">
        <v>163</v>
      </c>
      <c r="C5" s="37">
        <v>7494179.8157054791</v>
      </c>
      <c r="D5" s="36">
        <v>0</v>
      </c>
      <c r="E5" s="35">
        <v>7494179.8157054791</v>
      </c>
      <c r="F5" s="34"/>
    </row>
    <row r="6" spans="1:6" ht="15.75" thickBot="1">
      <c r="A6" s="39" t="s">
        <v>108</v>
      </c>
      <c r="B6" s="38" t="s">
        <v>162</v>
      </c>
      <c r="C6" s="37">
        <v>369534.44672046776</v>
      </c>
      <c r="D6" s="36">
        <v>0</v>
      </c>
      <c r="E6" s="35">
        <v>369534.44672046776</v>
      </c>
      <c r="F6" s="34"/>
    </row>
    <row r="7" spans="1:6" ht="15.75" thickBot="1">
      <c r="A7" s="39" t="s">
        <v>11</v>
      </c>
      <c r="B7" s="38" t="s">
        <v>109</v>
      </c>
      <c r="C7" s="37">
        <v>17500000</v>
      </c>
      <c r="D7" s="36">
        <v>0</v>
      </c>
      <c r="E7" s="35">
        <v>17500000</v>
      </c>
      <c r="F7" s="34"/>
    </row>
    <row r="8" spans="1:6" ht="15.75" thickBot="1">
      <c r="A8" s="39" t="s">
        <v>10</v>
      </c>
      <c r="B8" s="38" t="s">
        <v>76</v>
      </c>
      <c r="C8" s="37">
        <v>17500000</v>
      </c>
      <c r="D8" s="36">
        <v>0</v>
      </c>
      <c r="E8" s="35">
        <v>17500000</v>
      </c>
      <c r="F8" s="34"/>
    </row>
    <row r="9" spans="1:6" ht="15.75" thickBot="1">
      <c r="A9" s="39" t="s">
        <v>110</v>
      </c>
      <c r="B9" s="38" t="s">
        <v>111</v>
      </c>
      <c r="C9" s="37">
        <v>3359479.9573506266</v>
      </c>
      <c r="D9" s="36">
        <v>0</v>
      </c>
      <c r="E9" s="35">
        <v>3359479.9573506266</v>
      </c>
      <c r="F9" s="34"/>
    </row>
    <row r="10" spans="1:6" ht="15.75" thickBot="1">
      <c r="A10" s="39" t="s">
        <v>12</v>
      </c>
      <c r="B10" s="38" t="s">
        <v>140</v>
      </c>
      <c r="C10" s="37">
        <v>763162.27026698866</v>
      </c>
      <c r="D10" s="36">
        <v>0</v>
      </c>
      <c r="E10" s="35">
        <v>763162.27026698866</v>
      </c>
      <c r="F10" s="34"/>
    </row>
    <row r="11" spans="1:6" ht="15.75" thickBot="1">
      <c r="A11" s="39" t="s">
        <v>13</v>
      </c>
      <c r="B11" s="38" t="s">
        <v>113</v>
      </c>
      <c r="C11" s="37">
        <v>17272352.584915809</v>
      </c>
      <c r="D11" s="36">
        <v>0</v>
      </c>
      <c r="E11" s="35">
        <v>17272352.584915809</v>
      </c>
      <c r="F11" s="34"/>
    </row>
    <row r="12" spans="1:6" ht="15.75" thickBot="1">
      <c r="A12" s="39" t="s">
        <v>14</v>
      </c>
      <c r="B12" s="38" t="s">
        <v>15</v>
      </c>
      <c r="C12" s="37">
        <v>1469581.4297110913</v>
      </c>
      <c r="D12" s="36">
        <v>0</v>
      </c>
      <c r="E12" s="35">
        <v>1469581.4297110913</v>
      </c>
      <c r="F12" s="34"/>
    </row>
    <row r="13" spans="1:6" ht="15.75" thickBot="1">
      <c r="A13" s="39" t="s">
        <v>115</v>
      </c>
      <c r="B13" s="38" t="s">
        <v>9</v>
      </c>
      <c r="C13" s="37">
        <v>3995591.576663719</v>
      </c>
      <c r="D13" s="36">
        <v>0</v>
      </c>
      <c r="E13" s="35">
        <v>3995591.576663719</v>
      </c>
      <c r="F13" s="34"/>
    </row>
    <row r="14" spans="1:6" ht="15.75" thickBot="1">
      <c r="A14" s="39" t="s">
        <v>16</v>
      </c>
      <c r="B14" s="38" t="s">
        <v>9</v>
      </c>
      <c r="C14" s="37">
        <v>2850530.8438611366</v>
      </c>
      <c r="D14" s="36">
        <v>0</v>
      </c>
      <c r="E14" s="35">
        <v>2850530.8438611366</v>
      </c>
      <c r="F14" s="34"/>
    </row>
    <row r="15" spans="1:6" ht="15.75" thickBot="1">
      <c r="A15" s="39" t="s">
        <v>179</v>
      </c>
      <c r="B15" s="38" t="s">
        <v>138</v>
      </c>
      <c r="C15" s="37">
        <v>12912482.929865247</v>
      </c>
      <c r="D15" s="36">
        <v>0</v>
      </c>
      <c r="E15" s="35">
        <v>12912482.929865247</v>
      </c>
      <c r="F15" s="34"/>
    </row>
    <row r="16" spans="1:6" ht="15.75" thickBot="1">
      <c r="A16" s="39" t="s">
        <v>17</v>
      </c>
      <c r="B16" s="38" t="s">
        <v>158</v>
      </c>
      <c r="C16" s="37">
        <v>685162.41130654654</v>
      </c>
      <c r="D16" s="36">
        <v>0</v>
      </c>
      <c r="E16" s="35">
        <v>685162.41130654654</v>
      </c>
      <c r="F16" s="34"/>
    </row>
    <row r="17" spans="1:6" ht="15.75" thickBot="1">
      <c r="A17" s="39" t="s">
        <v>18</v>
      </c>
      <c r="B17" s="38" t="s">
        <v>116</v>
      </c>
      <c r="C17" s="37">
        <v>1764116.6459323466</v>
      </c>
      <c r="D17" s="36">
        <v>0</v>
      </c>
      <c r="E17" s="35">
        <v>1764116.6459323466</v>
      </c>
      <c r="F17" s="34"/>
    </row>
    <row r="18" spans="1:6" ht="15.75" thickBot="1">
      <c r="A18" s="39" t="s">
        <v>19</v>
      </c>
      <c r="B18" s="38" t="s">
        <v>157</v>
      </c>
      <c r="C18" s="37">
        <v>799972.2489105002</v>
      </c>
      <c r="D18" s="36">
        <v>0</v>
      </c>
      <c r="E18" s="35">
        <v>799972.2489105002</v>
      </c>
      <c r="F18" s="34"/>
    </row>
    <row r="19" spans="1:6" ht="15.75" thickBot="1">
      <c r="A19" s="39" t="s">
        <v>20</v>
      </c>
      <c r="B19" s="38" t="s">
        <v>156</v>
      </c>
      <c r="C19" s="37">
        <v>3610591.1678501335</v>
      </c>
      <c r="D19" s="36">
        <v>0</v>
      </c>
      <c r="E19" s="35">
        <v>3610591.1678501335</v>
      </c>
      <c r="F19" s="34"/>
    </row>
    <row r="20" spans="1:6" ht="15.75" thickBot="1">
      <c r="A20" s="39" t="s">
        <v>21</v>
      </c>
      <c r="B20" s="38" t="s">
        <v>22</v>
      </c>
      <c r="C20" s="37">
        <v>949329.84094529855</v>
      </c>
      <c r="D20" s="36">
        <v>0</v>
      </c>
      <c r="E20" s="35">
        <v>949329.84094529855</v>
      </c>
      <c r="F20" s="34"/>
    </row>
    <row r="21" spans="1:6" ht="15.75" thickBot="1">
      <c r="A21" s="39" t="s">
        <v>23</v>
      </c>
      <c r="B21" s="38" t="s">
        <v>140</v>
      </c>
      <c r="C21" s="37">
        <v>17500000</v>
      </c>
      <c r="D21" s="36">
        <v>0</v>
      </c>
      <c r="E21" s="35">
        <v>17500000</v>
      </c>
      <c r="F21" s="34"/>
    </row>
    <row r="22" spans="1:6" ht="15.75" thickBot="1">
      <c r="A22" s="39" t="s">
        <v>155</v>
      </c>
      <c r="B22" s="38" t="s">
        <v>24</v>
      </c>
      <c r="C22" s="37">
        <v>2941145.1762797409</v>
      </c>
      <c r="D22" s="36">
        <v>0</v>
      </c>
      <c r="E22" s="35">
        <v>2941145.1762797409</v>
      </c>
      <c r="F22" s="34"/>
    </row>
    <row r="23" spans="1:6" ht="15.75" thickBot="1">
      <c r="A23" s="39" t="s">
        <v>25</v>
      </c>
      <c r="B23" s="38" t="s">
        <v>154</v>
      </c>
      <c r="C23" s="37">
        <v>450344.99700831581</v>
      </c>
      <c r="D23" s="36">
        <v>0</v>
      </c>
      <c r="E23" s="35">
        <v>450344.99700831581</v>
      </c>
      <c r="F23" s="34"/>
    </row>
    <row r="24" spans="1:6" ht="15.75" thickBot="1">
      <c r="A24" s="39" t="s">
        <v>26</v>
      </c>
      <c r="B24" s="38" t="s">
        <v>140</v>
      </c>
      <c r="C24" s="37">
        <v>3542644.7381209494</v>
      </c>
      <c r="D24" s="36">
        <v>0</v>
      </c>
      <c r="E24" s="35">
        <v>3542644.7381209494</v>
      </c>
      <c r="F24" s="34"/>
    </row>
    <row r="25" spans="1:6" ht="15.75" thickBot="1">
      <c r="A25" s="39" t="s">
        <v>27</v>
      </c>
      <c r="B25" s="38" t="s">
        <v>28</v>
      </c>
      <c r="C25" s="37">
        <v>4079197.9583325144</v>
      </c>
      <c r="D25" s="36">
        <v>0</v>
      </c>
      <c r="E25" s="35">
        <v>4079197.9583325144</v>
      </c>
      <c r="F25" s="34"/>
    </row>
    <row r="26" spans="1:6" ht="15.75" thickBot="1">
      <c r="A26" s="39" t="s">
        <v>178</v>
      </c>
      <c r="B26" s="38" t="s">
        <v>178</v>
      </c>
      <c r="C26" s="37">
        <v>2742500.6541932207</v>
      </c>
      <c r="D26" s="36">
        <v>0</v>
      </c>
      <c r="E26" s="35">
        <v>2742500.6541932207</v>
      </c>
      <c r="F26" s="34"/>
    </row>
    <row r="27" spans="1:6" ht="15.75" thickBot="1">
      <c r="A27" s="39" t="s">
        <v>31</v>
      </c>
      <c r="B27" s="38" t="s">
        <v>9</v>
      </c>
      <c r="C27" s="37">
        <v>14221617.464951705</v>
      </c>
      <c r="D27" s="36">
        <v>0</v>
      </c>
      <c r="E27" s="35">
        <v>14221617.464951705</v>
      </c>
      <c r="F27" s="34"/>
    </row>
    <row r="28" spans="1:6" ht="15.75" thickBot="1">
      <c r="A28" s="39" t="s">
        <v>32</v>
      </c>
      <c r="B28" s="38" t="s">
        <v>9</v>
      </c>
      <c r="C28" s="37">
        <v>7013709.3843323551</v>
      </c>
      <c r="D28" s="36">
        <v>0</v>
      </c>
      <c r="E28" s="35">
        <v>7013709.3843323551</v>
      </c>
      <c r="F28" s="34"/>
    </row>
    <row r="29" spans="1:6" ht="15.75" thickBot="1">
      <c r="A29" s="39" t="s">
        <v>33</v>
      </c>
      <c r="B29" s="38" t="s">
        <v>34</v>
      </c>
      <c r="C29" s="37">
        <v>483805.00335840165</v>
      </c>
      <c r="D29" s="36">
        <v>0</v>
      </c>
      <c r="E29" s="35">
        <v>483805.00335840165</v>
      </c>
      <c r="F29" s="34"/>
    </row>
    <row r="30" spans="1:6" ht="15.75" thickBot="1">
      <c r="A30" s="39" t="s">
        <v>35</v>
      </c>
      <c r="B30" s="38" t="s">
        <v>36</v>
      </c>
      <c r="C30" s="37">
        <v>221072.77436669191</v>
      </c>
      <c r="D30" s="36">
        <v>0</v>
      </c>
      <c r="E30" s="35">
        <v>221072.77436669191</v>
      </c>
      <c r="F30" s="34"/>
    </row>
    <row r="31" spans="1:6" ht="15.75" thickBot="1">
      <c r="A31" s="39" t="s">
        <v>37</v>
      </c>
      <c r="B31" s="38" t="s">
        <v>151</v>
      </c>
      <c r="C31" s="37">
        <v>2312392.2024528766</v>
      </c>
      <c r="D31" s="36">
        <v>0</v>
      </c>
      <c r="E31" s="35">
        <v>2312392.2024528766</v>
      </c>
      <c r="F31" s="34"/>
    </row>
    <row r="32" spans="1:6" ht="15.75" thickBot="1">
      <c r="A32" s="39" t="s">
        <v>38</v>
      </c>
      <c r="B32" s="38" t="s">
        <v>39</v>
      </c>
      <c r="C32" s="37">
        <v>5824747.7766171303</v>
      </c>
      <c r="D32" s="36">
        <v>0</v>
      </c>
      <c r="E32" s="35">
        <v>5824747.7766171303</v>
      </c>
      <c r="F32" s="34"/>
    </row>
    <row r="33" spans="1:7" ht="15.75" thickBot="1">
      <c r="A33" s="39" t="s">
        <v>177</v>
      </c>
      <c r="B33" s="38" t="s">
        <v>149</v>
      </c>
      <c r="C33" s="37">
        <v>546988.41497638309</v>
      </c>
      <c r="D33" s="36">
        <v>0</v>
      </c>
      <c r="E33" s="35">
        <v>546988.41497638309</v>
      </c>
      <c r="F33" s="34"/>
    </row>
    <row r="34" spans="1:7" ht="15.75" thickBot="1">
      <c r="A34" s="39" t="s">
        <v>40</v>
      </c>
      <c r="B34" s="38" t="s">
        <v>148</v>
      </c>
      <c r="C34" s="171">
        <v>25526165.32</v>
      </c>
      <c r="D34" s="172"/>
      <c r="E34" s="35">
        <v>25526165.32</v>
      </c>
      <c r="F34" s="34"/>
    </row>
    <row r="35" spans="1:7" ht="15.75" thickBot="1">
      <c r="A35" s="39" t="s">
        <v>41</v>
      </c>
      <c r="B35" s="38" t="s">
        <v>42</v>
      </c>
      <c r="C35" s="37">
        <v>4807593.8978652963</v>
      </c>
      <c r="D35" s="36">
        <v>0</v>
      </c>
      <c r="E35" s="35">
        <v>4807593.8978652963</v>
      </c>
      <c r="F35" s="34"/>
    </row>
    <row r="36" spans="1:7" ht="15.75" thickBot="1">
      <c r="A36" s="39" t="s">
        <v>122</v>
      </c>
      <c r="B36" s="38" t="s">
        <v>123</v>
      </c>
      <c r="C36" s="37">
        <v>407710.18953393382</v>
      </c>
      <c r="D36" s="36">
        <v>0</v>
      </c>
      <c r="E36" s="35">
        <v>407710.18953393382</v>
      </c>
      <c r="F36" s="34"/>
    </row>
    <row r="37" spans="1:7" ht="15.75" thickBot="1">
      <c r="A37" s="39" t="s">
        <v>44</v>
      </c>
      <c r="B37" s="38" t="s">
        <v>9</v>
      </c>
      <c r="C37" s="37">
        <v>17500000</v>
      </c>
      <c r="D37" s="36">
        <v>0</v>
      </c>
      <c r="E37" s="35">
        <v>17500000</v>
      </c>
      <c r="F37" s="34"/>
    </row>
    <row r="38" spans="1:7" ht="15.75" thickBot="1">
      <c r="A38" s="39" t="s">
        <v>43</v>
      </c>
      <c r="B38" s="38" t="s">
        <v>140</v>
      </c>
      <c r="C38" s="37">
        <v>17500000</v>
      </c>
      <c r="D38" s="36">
        <v>0</v>
      </c>
      <c r="E38" s="35">
        <v>17500000</v>
      </c>
      <c r="F38" s="34"/>
    </row>
    <row r="39" spans="1:7" ht="15.75" thickBot="1">
      <c r="A39" s="39" t="s">
        <v>176</v>
      </c>
      <c r="B39" s="38" t="s">
        <v>175</v>
      </c>
      <c r="C39" s="37">
        <v>156647.34140562819</v>
      </c>
      <c r="D39" s="36">
        <v>0</v>
      </c>
      <c r="E39" s="35">
        <v>156647.34140562819</v>
      </c>
      <c r="F39" s="34"/>
      <c r="G39" s="40"/>
    </row>
    <row r="40" spans="1:7" ht="15.75" thickBot="1">
      <c r="A40" s="39" t="s">
        <v>174</v>
      </c>
      <c r="B40" s="38" t="s">
        <v>46</v>
      </c>
      <c r="C40" s="37">
        <v>680041.40357611747</v>
      </c>
      <c r="D40" s="36">
        <v>0</v>
      </c>
      <c r="E40" s="35">
        <v>680041.40357611747</v>
      </c>
      <c r="F40" s="34"/>
    </row>
    <row r="41" spans="1:7" ht="15.75" thickBot="1">
      <c r="A41" s="39" t="s">
        <v>47</v>
      </c>
      <c r="B41" s="38" t="s">
        <v>124</v>
      </c>
      <c r="C41" s="171">
        <v>28984778.350000001</v>
      </c>
      <c r="D41" s="172"/>
      <c r="E41" s="35">
        <v>28984778.350000001</v>
      </c>
      <c r="F41" s="34"/>
    </row>
    <row r="42" spans="1:7" ht="15.75" thickBot="1">
      <c r="A42" s="39" t="s">
        <v>173</v>
      </c>
      <c r="B42" s="38" t="s">
        <v>172</v>
      </c>
      <c r="C42" s="37">
        <v>443151.1618373543</v>
      </c>
      <c r="D42" s="36">
        <v>0</v>
      </c>
      <c r="E42" s="35">
        <v>443151.1618373543</v>
      </c>
      <c r="F42" s="34"/>
    </row>
    <row r="43" spans="1:7" ht="15.75" thickBot="1">
      <c r="A43" s="39" t="s">
        <v>125</v>
      </c>
      <c r="B43" s="38" t="s">
        <v>48</v>
      </c>
      <c r="C43" s="37">
        <v>1531917.2840192511</v>
      </c>
      <c r="D43" s="36">
        <v>0</v>
      </c>
      <c r="E43" s="35">
        <v>1531917.2840192511</v>
      </c>
      <c r="F43" s="34"/>
    </row>
    <row r="44" spans="1:7" ht="15.75" thickBot="1">
      <c r="A44" s="39" t="s">
        <v>49</v>
      </c>
      <c r="B44" s="38" t="s">
        <v>50</v>
      </c>
      <c r="C44" s="37">
        <v>4483671.9217086406</v>
      </c>
      <c r="D44" s="36">
        <v>0</v>
      </c>
      <c r="E44" s="35">
        <v>4483671.9217086406</v>
      </c>
      <c r="F44" s="34"/>
    </row>
    <row r="45" spans="1:7" ht="15.75" thickBot="1">
      <c r="A45" s="39" t="s">
        <v>171</v>
      </c>
      <c r="B45" s="38" t="s">
        <v>170</v>
      </c>
      <c r="C45" s="37">
        <v>967388.9987858393</v>
      </c>
      <c r="D45" s="36">
        <v>0</v>
      </c>
      <c r="E45" s="35">
        <v>967388.9987858393</v>
      </c>
      <c r="F45" s="34"/>
    </row>
    <row r="46" spans="1:7" ht="15.75" thickBot="1">
      <c r="A46" s="39" t="s">
        <v>51</v>
      </c>
      <c r="B46" s="38" t="s">
        <v>52</v>
      </c>
      <c r="C46" s="37">
        <v>1550156.9226640509</v>
      </c>
      <c r="D46" s="36">
        <v>0</v>
      </c>
      <c r="E46" s="35">
        <v>1550156.9226640509</v>
      </c>
      <c r="F46" s="34"/>
    </row>
    <row r="47" spans="1:7" ht="15.75" thickBot="1">
      <c r="A47" s="39" t="s">
        <v>53</v>
      </c>
      <c r="B47" s="38" t="s">
        <v>144</v>
      </c>
      <c r="C47" s="37">
        <v>4587422.7169773662</v>
      </c>
      <c r="D47" s="36">
        <v>0</v>
      </c>
      <c r="E47" s="35">
        <v>4587422.7169773662</v>
      </c>
      <c r="F47" s="34"/>
    </row>
    <row r="48" spans="1:7" ht="15.75" thickBot="1">
      <c r="A48" s="39" t="s">
        <v>143</v>
      </c>
      <c r="B48" s="38" t="s">
        <v>142</v>
      </c>
      <c r="C48" s="37">
        <v>110561.60316158173</v>
      </c>
      <c r="D48" s="36">
        <v>0</v>
      </c>
      <c r="E48" s="35">
        <v>110561.60316158173</v>
      </c>
      <c r="F48" s="34"/>
    </row>
    <row r="49" spans="1:6" ht="15.75" thickBot="1">
      <c r="A49" s="39" t="s">
        <v>56</v>
      </c>
      <c r="B49" s="38" t="s">
        <v>126</v>
      </c>
      <c r="C49" s="37">
        <v>442001.81252400385</v>
      </c>
      <c r="D49" s="36">
        <v>0</v>
      </c>
      <c r="E49" s="35">
        <v>442001.81252400385</v>
      </c>
      <c r="F49" s="34"/>
    </row>
    <row r="50" spans="1:6" ht="15.75" thickBot="1">
      <c r="A50" s="39" t="s">
        <v>57</v>
      </c>
      <c r="B50" s="38" t="s">
        <v>57</v>
      </c>
      <c r="C50" s="37">
        <v>1106604.5422723184</v>
      </c>
      <c r="D50" s="36">
        <v>0</v>
      </c>
      <c r="E50" s="35">
        <v>1106604.5422723184</v>
      </c>
      <c r="F50" s="34"/>
    </row>
    <row r="51" spans="1:6" ht="15.75" thickBot="1">
      <c r="A51" s="39" t="s">
        <v>59</v>
      </c>
      <c r="B51" s="38" t="s">
        <v>141</v>
      </c>
      <c r="C51" s="37">
        <v>17500000</v>
      </c>
      <c r="D51" s="36">
        <v>0</v>
      </c>
      <c r="E51" s="35">
        <v>17500000</v>
      </c>
      <c r="F51" s="34"/>
    </row>
    <row r="52" spans="1:6" ht="15.75" thickBot="1">
      <c r="A52" s="39" t="s">
        <v>127</v>
      </c>
      <c r="B52" s="38" t="s">
        <v>138</v>
      </c>
      <c r="C52" s="37">
        <v>6339253.1591778602</v>
      </c>
      <c r="D52" s="36">
        <v>0</v>
      </c>
      <c r="E52" s="35">
        <v>6339253.1591778602</v>
      </c>
      <c r="F52" s="34"/>
    </row>
    <row r="53" spans="1:6" ht="15.75" thickBot="1">
      <c r="A53" s="39" t="s">
        <v>60</v>
      </c>
      <c r="B53" s="38" t="s">
        <v>140</v>
      </c>
      <c r="C53" s="37">
        <v>17500000</v>
      </c>
      <c r="D53" s="36">
        <v>0</v>
      </c>
      <c r="E53" s="35">
        <v>17500000</v>
      </c>
      <c r="F53" s="34"/>
    </row>
    <row r="54" spans="1:6" ht="15.75" thickBot="1">
      <c r="A54" s="39" t="s">
        <v>62</v>
      </c>
      <c r="B54" s="38" t="s">
        <v>9</v>
      </c>
      <c r="C54" s="37">
        <v>3484478.8549698773</v>
      </c>
      <c r="D54" s="36">
        <v>0</v>
      </c>
      <c r="E54" s="35">
        <v>3484478.8549698773</v>
      </c>
      <c r="F54" s="34"/>
    </row>
    <row r="55" spans="1:6" ht="15.75" thickBot="1">
      <c r="A55" s="39" t="s">
        <v>100</v>
      </c>
      <c r="B55" s="38" t="s">
        <v>101</v>
      </c>
      <c r="C55" s="37">
        <v>553503.82604630478</v>
      </c>
      <c r="D55" s="36">
        <v>0</v>
      </c>
      <c r="E55" s="35">
        <v>553503.82604630478</v>
      </c>
      <c r="F55" s="34"/>
    </row>
    <row r="56" spans="1:6" ht="15.75" thickBot="1">
      <c r="A56" s="39" t="s">
        <v>63</v>
      </c>
      <c r="B56" s="38" t="s">
        <v>64</v>
      </c>
      <c r="C56" s="37">
        <v>286490.04120864649</v>
      </c>
      <c r="D56" s="36">
        <v>0</v>
      </c>
      <c r="E56" s="35">
        <v>286490.04120864649</v>
      </c>
      <c r="F56" s="34"/>
    </row>
    <row r="57" spans="1:6" ht="15.75" thickBot="1">
      <c r="A57" s="39" t="s">
        <v>169</v>
      </c>
      <c r="B57" s="38" t="s">
        <v>139</v>
      </c>
      <c r="C57" s="37">
        <v>3335098.8379249689</v>
      </c>
      <c r="D57" s="36">
        <v>0</v>
      </c>
      <c r="E57" s="35">
        <v>3335098.8379249689</v>
      </c>
      <c r="F57" s="34"/>
    </row>
    <row r="58" spans="1:6" ht="15.75" thickBot="1">
      <c r="A58" s="39" t="s">
        <v>68</v>
      </c>
      <c r="B58" s="38" t="s">
        <v>138</v>
      </c>
      <c r="C58" s="37">
        <v>5846983.6601358764</v>
      </c>
      <c r="D58" s="36">
        <v>0</v>
      </c>
      <c r="E58" s="35">
        <v>5846983.6601358764</v>
      </c>
      <c r="F58" s="34"/>
    </row>
    <row r="59" spans="1:6" ht="15.75" thickBot="1">
      <c r="A59" s="39" t="s">
        <v>69</v>
      </c>
      <c r="B59" s="38" t="s">
        <v>168</v>
      </c>
      <c r="C59" s="37">
        <v>3351625.8001952204</v>
      </c>
      <c r="D59" s="36">
        <v>0</v>
      </c>
      <c r="E59" s="35">
        <v>3351625.8001952204</v>
      </c>
      <c r="F59" s="34"/>
    </row>
    <row r="60" spans="1:6" ht="15.75" thickBot="1">
      <c r="A60" s="39" t="s">
        <v>103</v>
      </c>
      <c r="B60" s="38" t="s">
        <v>104</v>
      </c>
      <c r="C60" s="37">
        <v>426904.91746474535</v>
      </c>
      <c r="D60" s="36">
        <v>0</v>
      </c>
      <c r="E60" s="35">
        <v>426904.91746474535</v>
      </c>
      <c r="F60" s="34"/>
    </row>
    <row r="61" spans="1:6" ht="15.75" thickBot="1">
      <c r="A61" s="39" t="s">
        <v>129</v>
      </c>
      <c r="B61" s="38" t="s">
        <v>129</v>
      </c>
      <c r="C61" s="37">
        <v>400994.57445808995</v>
      </c>
      <c r="D61" s="36">
        <v>0</v>
      </c>
      <c r="E61" s="35">
        <v>400994.57445808995</v>
      </c>
      <c r="F61" s="34"/>
    </row>
    <row r="62" spans="1:6" ht="15.75" thickBot="1">
      <c r="A62" s="39" t="s">
        <v>71</v>
      </c>
      <c r="B62" s="38" t="s">
        <v>167</v>
      </c>
      <c r="C62" s="37">
        <v>474440.26510028192</v>
      </c>
      <c r="D62" s="36">
        <v>0</v>
      </c>
      <c r="E62" s="35">
        <v>474440.26510028192</v>
      </c>
      <c r="F62" s="34"/>
    </row>
    <row r="63" spans="1:6" ht="15.75" thickBot="1">
      <c r="A63" s="39" t="s">
        <v>136</v>
      </c>
      <c r="B63" s="38" t="s">
        <v>72</v>
      </c>
      <c r="C63" s="37">
        <v>2782722.7467244389</v>
      </c>
      <c r="D63" s="36">
        <v>0</v>
      </c>
      <c r="E63" s="35">
        <v>2782722.7467244389</v>
      </c>
      <c r="F63" s="34"/>
    </row>
    <row r="64" spans="1:6" ht="26.25" thickBot="1">
      <c r="A64" s="39" t="s">
        <v>131</v>
      </c>
      <c r="B64" s="38" t="s">
        <v>9</v>
      </c>
      <c r="C64" s="37">
        <v>10453340.650709763</v>
      </c>
      <c r="D64" s="36">
        <v>0</v>
      </c>
      <c r="E64" s="35">
        <v>10453340.650709763</v>
      </c>
      <c r="F64" s="34"/>
    </row>
    <row r="65" spans="1:6" ht="15.75" thickBot="1">
      <c r="A65" s="39" t="s">
        <v>73</v>
      </c>
      <c r="B65" s="38" t="s">
        <v>9</v>
      </c>
      <c r="C65" s="37">
        <v>3589717.5361503609</v>
      </c>
      <c r="D65" s="36">
        <v>0</v>
      </c>
      <c r="E65" s="35">
        <v>3589717.5361503609</v>
      </c>
      <c r="F65" s="34"/>
    </row>
    <row r="66" spans="1:6" ht="15.75" thickBot="1">
      <c r="A66" s="39" t="s">
        <v>74</v>
      </c>
      <c r="B66" s="38" t="s">
        <v>135</v>
      </c>
      <c r="C66" s="37">
        <v>7511808.3052795697</v>
      </c>
      <c r="D66" s="36">
        <v>0</v>
      </c>
      <c r="E66" s="35">
        <v>7511808.3052795697</v>
      </c>
      <c r="F66" s="34"/>
    </row>
    <row r="67" spans="1:6" ht="15.75" thickBot="1">
      <c r="A67" s="39" t="s">
        <v>75</v>
      </c>
      <c r="B67" s="38" t="s">
        <v>76</v>
      </c>
      <c r="C67" s="37">
        <v>9789790.5455323979</v>
      </c>
      <c r="D67" s="36">
        <v>0</v>
      </c>
      <c r="E67" s="35">
        <v>9789790.5455323979</v>
      </c>
      <c r="F67" s="34"/>
    </row>
    <row r="68" spans="1:6" ht="15.75" thickBot="1">
      <c r="A68" s="39" t="s">
        <v>77</v>
      </c>
      <c r="B68" s="38" t="s">
        <v>78</v>
      </c>
      <c r="C68" s="37">
        <v>2384038.4886693717</v>
      </c>
      <c r="D68" s="36">
        <v>0</v>
      </c>
      <c r="E68" s="35">
        <v>2384038.4886693717</v>
      </c>
      <c r="F68" s="34"/>
    </row>
    <row r="69" spans="1:6" ht="15.75" thickBot="1">
      <c r="A69" s="39" t="s">
        <v>79</v>
      </c>
      <c r="B69" s="38" t="s">
        <v>79</v>
      </c>
      <c r="C69" s="37">
        <v>1145566.7815247038</v>
      </c>
      <c r="D69" s="36">
        <v>0</v>
      </c>
      <c r="E69" s="35">
        <v>1145566.7815247038</v>
      </c>
      <c r="F69" s="34"/>
    </row>
    <row r="70" spans="1:6" ht="15.75" thickBot="1">
      <c r="A70" s="39" t="s">
        <v>80</v>
      </c>
      <c r="B70" s="38" t="s">
        <v>9</v>
      </c>
      <c r="C70" s="37">
        <v>5805108.6011967883</v>
      </c>
      <c r="D70" s="36">
        <v>0</v>
      </c>
      <c r="E70" s="35">
        <v>5805108.6011967883</v>
      </c>
      <c r="F70" s="34"/>
    </row>
    <row r="71" spans="1:6" ht="15.75" thickBot="1">
      <c r="A71" s="173" t="s">
        <v>81</v>
      </c>
      <c r="B71" s="174"/>
      <c r="C71" s="33">
        <f>SUM(C3:C70)</f>
        <v>372577755.59999979</v>
      </c>
      <c r="D71" s="32"/>
      <c r="E71" s="31">
        <f>SUM(E3:E70)</f>
        <v>372577755.59999979</v>
      </c>
      <c r="F71" s="30"/>
    </row>
    <row r="72" spans="1:6">
      <c r="C72" s="29"/>
      <c r="D72" s="29"/>
      <c r="E72" s="29"/>
      <c r="F72" s="28"/>
    </row>
    <row r="73" spans="1:6">
      <c r="A73" s="1"/>
    </row>
  </sheetData>
  <mergeCells count="3">
    <mergeCell ref="C34:D34"/>
    <mergeCell ref="C41:D41"/>
    <mergeCell ref="A71:B7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75"/>
  <sheetViews>
    <sheetView zoomScaleNormal="100" zoomScaleSheetLayoutView="30" workbookViewId="0">
      <selection activeCell="K13" sqref="K13"/>
    </sheetView>
  </sheetViews>
  <sheetFormatPr defaultColWidth="9.140625" defaultRowHeight="12.75"/>
  <cols>
    <col min="1" max="1" width="55.140625" style="47" bestFit="1" customWidth="1"/>
    <col min="2" max="2" width="40.85546875" style="47" bestFit="1" customWidth="1"/>
    <col min="3" max="4" width="26" style="48" bestFit="1" customWidth="1"/>
    <col min="5" max="5" width="19.42578125" style="48" bestFit="1" customWidth="1"/>
    <col min="6" max="6" width="15" style="47" bestFit="1" customWidth="1"/>
    <col min="7" max="16384" width="9.140625" style="47"/>
  </cols>
  <sheetData>
    <row r="2" spans="1:5" ht="15.75">
      <c r="A2" s="58" t="s">
        <v>193</v>
      </c>
    </row>
    <row r="3" spans="1:5">
      <c r="A3" s="57" t="s">
        <v>192</v>
      </c>
      <c r="B3" s="57" t="s">
        <v>1</v>
      </c>
      <c r="C3" s="56" t="s">
        <v>2</v>
      </c>
      <c r="D3" s="56" t="s">
        <v>3</v>
      </c>
      <c r="E3" s="56" t="s">
        <v>191</v>
      </c>
    </row>
    <row r="4" spans="1:5">
      <c r="A4" s="53" t="s">
        <v>180</v>
      </c>
      <c r="B4" s="53" t="s">
        <v>5</v>
      </c>
      <c r="C4" s="52">
        <v>517703.75309782103</v>
      </c>
      <c r="D4" s="52">
        <v>0</v>
      </c>
      <c r="E4" s="52">
        <v>517703.75309782103</v>
      </c>
    </row>
    <row r="5" spans="1:5">
      <c r="A5" s="53" t="s">
        <v>6</v>
      </c>
      <c r="B5" s="53" t="s">
        <v>163</v>
      </c>
      <c r="C5" s="52">
        <v>5532145.4091796204</v>
      </c>
      <c r="D5" s="52">
        <v>1952626.79178788</v>
      </c>
      <c r="E5" s="52">
        <v>7484772.2009674897</v>
      </c>
    </row>
    <row r="6" spans="1:5">
      <c r="A6" s="53" t="s">
        <v>108</v>
      </c>
      <c r="B6" s="53" t="s">
        <v>162</v>
      </c>
      <c r="C6" s="52">
        <f>(267554.2392702+709569.17)</f>
        <v>977123.40927020006</v>
      </c>
      <c r="D6" s="52">
        <v>0</v>
      </c>
      <c r="E6" s="52">
        <f>SUM(C6:D6)</f>
        <v>977123.40927020006</v>
      </c>
    </row>
    <row r="7" spans="1:5">
      <c r="A7" s="53" t="s">
        <v>161</v>
      </c>
      <c r="B7" s="53" t="s">
        <v>165</v>
      </c>
      <c r="C7" s="52">
        <v>3010996.98380179</v>
      </c>
      <c r="D7" s="52">
        <v>1062761.902608</v>
      </c>
      <c r="E7" s="52">
        <v>4073758.8864098</v>
      </c>
    </row>
    <row r="8" spans="1:5">
      <c r="A8" s="53" t="s">
        <v>10</v>
      </c>
      <c r="B8" s="53" t="s">
        <v>76</v>
      </c>
      <c r="C8" s="52">
        <v>17500000</v>
      </c>
      <c r="D8" s="52">
        <v>0</v>
      </c>
      <c r="E8" s="52">
        <v>17500000</v>
      </c>
    </row>
    <row r="9" spans="1:5">
      <c r="A9" s="53" t="s">
        <v>110</v>
      </c>
      <c r="B9" s="53" t="s">
        <v>111</v>
      </c>
      <c r="C9" s="52">
        <v>3267976.1901654699</v>
      </c>
      <c r="D9" s="52">
        <v>0</v>
      </c>
      <c r="E9" s="52">
        <v>3267976.1901654699</v>
      </c>
    </row>
    <row r="10" spans="1:5">
      <c r="A10" s="53" t="s">
        <v>190</v>
      </c>
      <c r="B10" s="53" t="s">
        <v>109</v>
      </c>
      <c r="C10" s="52">
        <v>17500000</v>
      </c>
      <c r="D10" s="52">
        <v>0</v>
      </c>
      <c r="E10" s="52">
        <v>17500000</v>
      </c>
    </row>
    <row r="11" spans="1:5">
      <c r="A11" s="53" t="s">
        <v>12</v>
      </c>
      <c r="B11" s="53" t="s">
        <v>140</v>
      </c>
      <c r="C11" s="52">
        <v>395365.03519647301</v>
      </c>
      <c r="D11" s="52">
        <v>0</v>
      </c>
      <c r="E11" s="52">
        <v>395365.03519647301</v>
      </c>
    </row>
    <row r="12" spans="1:5">
      <c r="A12" s="53" t="s">
        <v>13</v>
      </c>
      <c r="B12" s="53" t="s">
        <v>113</v>
      </c>
      <c r="C12" s="52">
        <v>17500000</v>
      </c>
      <c r="D12" s="52">
        <v>0</v>
      </c>
      <c r="E12" s="52">
        <v>17500000</v>
      </c>
    </row>
    <row r="13" spans="1:5">
      <c r="A13" s="53" t="s">
        <v>14</v>
      </c>
      <c r="B13" s="53" t="s">
        <v>15</v>
      </c>
      <c r="C13" s="52">
        <v>1477416.9231020999</v>
      </c>
      <c r="D13" s="52">
        <v>0</v>
      </c>
      <c r="E13" s="52">
        <v>1477416.9231020999</v>
      </c>
    </row>
    <row r="14" spans="1:5">
      <c r="A14" s="53" t="s">
        <v>115</v>
      </c>
      <c r="B14" s="53" t="s">
        <v>9</v>
      </c>
      <c r="C14" s="52">
        <v>3741432.6224836302</v>
      </c>
      <c r="D14" s="52">
        <v>0</v>
      </c>
      <c r="E14" s="52">
        <v>3741432.6224836302</v>
      </c>
    </row>
    <row r="15" spans="1:5">
      <c r="A15" s="53" t="s">
        <v>16</v>
      </c>
      <c r="B15" s="53" t="s">
        <v>9</v>
      </c>
      <c r="C15" s="52">
        <v>2774575.4029089101</v>
      </c>
      <c r="D15" s="52">
        <v>0</v>
      </c>
      <c r="E15" s="52">
        <v>2774575.4029089101</v>
      </c>
    </row>
    <row r="16" spans="1:5">
      <c r="A16" s="53" t="s">
        <v>179</v>
      </c>
      <c r="B16" s="53" t="s">
        <v>138</v>
      </c>
      <c r="C16" s="52">
        <v>13367520.010566801</v>
      </c>
      <c r="D16" s="52">
        <v>0</v>
      </c>
      <c r="E16" s="52">
        <v>13367520.010566801</v>
      </c>
    </row>
    <row r="17" spans="1:5">
      <c r="A17" s="53" t="s">
        <v>17</v>
      </c>
      <c r="B17" s="53" t="s">
        <v>158</v>
      </c>
      <c r="C17" s="52">
        <v>637589.65820225899</v>
      </c>
      <c r="D17" s="52">
        <v>0</v>
      </c>
      <c r="E17" s="52">
        <v>637589.65820225899</v>
      </c>
    </row>
    <row r="18" spans="1:5">
      <c r="A18" s="53" t="s">
        <v>18</v>
      </c>
      <c r="B18" s="53" t="s">
        <v>116</v>
      </c>
      <c r="C18" s="52">
        <v>1752569.35264262</v>
      </c>
      <c r="D18" s="55">
        <v>0</v>
      </c>
      <c r="E18" s="52">
        <v>1752569.35264262</v>
      </c>
    </row>
    <row r="19" spans="1:5">
      <c r="A19" s="53" t="s">
        <v>20</v>
      </c>
      <c r="B19" s="53" t="s">
        <v>156</v>
      </c>
      <c r="C19" s="52">
        <v>3507868.1227535498</v>
      </c>
      <c r="D19" s="55">
        <v>0</v>
      </c>
      <c r="E19" s="52">
        <v>3507868.1227535498</v>
      </c>
    </row>
    <row r="20" spans="1:5">
      <c r="A20" s="53" t="s">
        <v>21</v>
      </c>
      <c r="B20" s="53" t="s">
        <v>22</v>
      </c>
      <c r="C20" s="52">
        <v>955610.42515577597</v>
      </c>
      <c r="D20" s="52">
        <v>337292.38489913102</v>
      </c>
      <c r="E20" s="52">
        <v>1292902.8100548999</v>
      </c>
    </row>
    <row r="21" spans="1:5">
      <c r="A21" s="53" t="s">
        <v>23</v>
      </c>
      <c r="B21" s="53" t="s">
        <v>140</v>
      </c>
      <c r="C21" s="52">
        <v>17500000</v>
      </c>
      <c r="D21" s="52">
        <v>0</v>
      </c>
      <c r="E21" s="52">
        <v>17500000</v>
      </c>
    </row>
    <row r="22" spans="1:5">
      <c r="A22" s="53" t="s">
        <v>155</v>
      </c>
      <c r="B22" s="53" t="s">
        <v>24</v>
      </c>
      <c r="C22" s="52">
        <v>2599187.3026251998</v>
      </c>
      <c r="D22" s="52">
        <v>0</v>
      </c>
      <c r="E22" s="52">
        <v>2599187.3026251998</v>
      </c>
    </row>
    <row r="23" spans="1:5">
      <c r="A23" s="53" t="s">
        <v>25</v>
      </c>
      <c r="B23" s="53" t="s">
        <v>154</v>
      </c>
      <c r="C23" s="52">
        <v>330164.70855886</v>
      </c>
      <c r="D23" s="52">
        <v>0</v>
      </c>
      <c r="E23" s="52">
        <v>330164.70855886</v>
      </c>
    </row>
    <row r="24" spans="1:5">
      <c r="A24" s="53" t="s">
        <v>26</v>
      </c>
      <c r="B24" s="53" t="s">
        <v>140</v>
      </c>
      <c r="C24" s="52">
        <v>3629951.2439332199</v>
      </c>
      <c r="D24" s="52">
        <v>0</v>
      </c>
      <c r="E24" s="52">
        <v>3629951.2439332199</v>
      </c>
    </row>
    <row r="25" spans="1:5">
      <c r="A25" s="53" t="s">
        <v>27</v>
      </c>
      <c r="B25" s="53" t="s">
        <v>28</v>
      </c>
      <c r="C25" s="52">
        <v>4066587.4736981099</v>
      </c>
      <c r="D25" s="52">
        <v>0</v>
      </c>
      <c r="E25" s="52">
        <v>4066587.4736981099</v>
      </c>
    </row>
    <row r="26" spans="1:5">
      <c r="A26" s="53" t="s">
        <v>178</v>
      </c>
      <c r="B26" s="53" t="s">
        <v>178</v>
      </c>
      <c r="C26" s="52">
        <v>2615868.6920387698</v>
      </c>
      <c r="D26" s="52">
        <v>0</v>
      </c>
      <c r="E26" s="52">
        <v>2615868.6920387698</v>
      </c>
    </row>
    <row r="27" spans="1:5">
      <c r="A27" s="53" t="s">
        <v>31</v>
      </c>
      <c r="B27" s="53" t="s">
        <v>9</v>
      </c>
      <c r="C27" s="52">
        <v>16730091.2276928</v>
      </c>
      <c r="D27" s="52">
        <v>0</v>
      </c>
      <c r="E27" s="52">
        <v>16730091.2276928</v>
      </c>
    </row>
    <row r="28" spans="1:5">
      <c r="A28" s="53" t="s">
        <v>32</v>
      </c>
      <c r="B28" s="53" t="s">
        <v>9</v>
      </c>
      <c r="C28" s="52">
        <v>8913696.7702182308</v>
      </c>
      <c r="D28" s="52">
        <v>0</v>
      </c>
      <c r="E28" s="52">
        <v>8913696.7702182308</v>
      </c>
    </row>
    <row r="29" spans="1:5">
      <c r="A29" s="53" t="s">
        <v>33</v>
      </c>
      <c r="B29" s="53" t="s">
        <v>34</v>
      </c>
      <c r="C29" s="52">
        <v>457785.84848565998</v>
      </c>
      <c r="D29" s="52">
        <v>161580.15499216699</v>
      </c>
      <c r="E29" s="52">
        <v>619366.00347782695</v>
      </c>
    </row>
    <row r="30" spans="1:5">
      <c r="A30" s="53" t="s">
        <v>35</v>
      </c>
      <c r="B30" s="53" t="s">
        <v>36</v>
      </c>
      <c r="C30" s="52">
        <v>262428.34532349801</v>
      </c>
      <c r="D30" s="52">
        <v>92626.744256024904</v>
      </c>
      <c r="E30" s="52">
        <v>355055.08957952302</v>
      </c>
    </row>
    <row r="31" spans="1:5">
      <c r="A31" s="53" t="s">
        <v>37</v>
      </c>
      <c r="B31" s="53" t="s">
        <v>151</v>
      </c>
      <c r="C31" s="52">
        <v>2227426.0456098602</v>
      </c>
      <c r="D31" s="52">
        <v>0</v>
      </c>
      <c r="E31" s="52">
        <v>2227426.0456098602</v>
      </c>
    </row>
    <row r="32" spans="1:5">
      <c r="A32" s="53" t="s">
        <v>38</v>
      </c>
      <c r="B32" s="53" t="s">
        <v>39</v>
      </c>
      <c r="C32" s="52">
        <v>6149719.87794632</v>
      </c>
      <c r="D32" s="52">
        <v>0</v>
      </c>
      <c r="E32" s="52">
        <v>6149719.87794632</v>
      </c>
    </row>
    <row r="33" spans="1:5">
      <c r="A33" s="53" t="s">
        <v>189</v>
      </c>
      <c r="B33" s="53" t="s">
        <v>9</v>
      </c>
      <c r="C33" s="52">
        <v>4624860.5403773198</v>
      </c>
      <c r="D33" s="52">
        <v>0</v>
      </c>
      <c r="E33" s="52">
        <v>4624860.5403773198</v>
      </c>
    </row>
    <row r="34" spans="1:5">
      <c r="A34" s="53" t="s">
        <v>177</v>
      </c>
      <c r="B34" s="53" t="s">
        <v>149</v>
      </c>
      <c r="C34" s="52">
        <v>457787.19514910399</v>
      </c>
      <c r="D34" s="52">
        <v>0</v>
      </c>
      <c r="E34" s="52">
        <v>457787.19514910399</v>
      </c>
    </row>
    <row r="35" spans="1:5">
      <c r="A35" s="53" t="s">
        <v>40</v>
      </c>
      <c r="B35" s="53" t="s">
        <v>148</v>
      </c>
      <c r="C35" s="175">
        <v>25526165.32</v>
      </c>
      <c r="D35" s="176"/>
      <c r="E35" s="52">
        <v>25526165.32</v>
      </c>
    </row>
    <row r="36" spans="1:5">
      <c r="A36" s="53" t="s">
        <v>41</v>
      </c>
      <c r="B36" s="53" t="s">
        <v>42</v>
      </c>
      <c r="C36" s="52">
        <v>3335071.8109341701</v>
      </c>
      <c r="D36" s="52">
        <v>0</v>
      </c>
      <c r="E36" s="52">
        <v>3335071.8109341701</v>
      </c>
    </row>
    <row r="37" spans="1:5">
      <c r="A37" s="53" t="s">
        <v>122</v>
      </c>
      <c r="B37" s="53" t="s">
        <v>123</v>
      </c>
      <c r="C37" s="52">
        <v>225311.87681253301</v>
      </c>
      <c r="D37" s="52">
        <v>79526.110510787199</v>
      </c>
      <c r="E37" s="52">
        <v>304837.98732332001</v>
      </c>
    </row>
    <row r="38" spans="1:5">
      <c r="A38" s="53" t="s">
        <v>44</v>
      </c>
      <c r="B38" s="53" t="s">
        <v>9</v>
      </c>
      <c r="C38" s="52">
        <v>17500000</v>
      </c>
      <c r="D38" s="52">
        <v>0</v>
      </c>
      <c r="E38" s="52">
        <v>17500000</v>
      </c>
    </row>
    <row r="39" spans="1:5">
      <c r="A39" s="53" t="s">
        <v>43</v>
      </c>
      <c r="B39" s="53" t="s">
        <v>140</v>
      </c>
      <c r="C39" s="52">
        <v>17500000</v>
      </c>
      <c r="D39" s="52">
        <v>0</v>
      </c>
      <c r="E39" s="52">
        <v>17500000</v>
      </c>
    </row>
    <row r="40" spans="1:5">
      <c r="A40" s="53" t="s">
        <v>176</v>
      </c>
      <c r="B40" s="53" t="s">
        <v>175</v>
      </c>
      <c r="C40" s="52">
        <v>161779.25818397501</v>
      </c>
      <c r="D40" s="52">
        <v>0</v>
      </c>
      <c r="E40" s="52">
        <v>161779.25818397501</v>
      </c>
    </row>
    <row r="41" spans="1:5">
      <c r="A41" s="53" t="s">
        <v>174</v>
      </c>
      <c r="B41" s="53" t="s">
        <v>46</v>
      </c>
      <c r="C41" s="52">
        <v>804730.25288950698</v>
      </c>
      <c r="D41" s="52">
        <v>0</v>
      </c>
      <c r="E41" s="52">
        <v>804730.25288950698</v>
      </c>
    </row>
    <row r="42" spans="1:5">
      <c r="A42" s="53" t="s">
        <v>47</v>
      </c>
      <c r="B42" s="53" t="s">
        <v>124</v>
      </c>
      <c r="C42" s="175">
        <v>28984778.350000001</v>
      </c>
      <c r="D42" s="176"/>
      <c r="E42" s="52">
        <v>28984778.350000001</v>
      </c>
    </row>
    <row r="43" spans="1:5">
      <c r="A43" s="53" t="s">
        <v>125</v>
      </c>
      <c r="B43" s="53" t="s">
        <v>48</v>
      </c>
      <c r="C43" s="52">
        <v>1414826.16088628</v>
      </c>
      <c r="D43" s="52">
        <v>0</v>
      </c>
      <c r="E43" s="52">
        <v>1414826.16088628</v>
      </c>
    </row>
    <row r="44" spans="1:5">
      <c r="A44" s="53" t="s">
        <v>49</v>
      </c>
      <c r="B44" s="53" t="s">
        <v>50</v>
      </c>
      <c r="C44" s="52">
        <v>4567511.8002836304</v>
      </c>
      <c r="D44" s="52">
        <v>0</v>
      </c>
      <c r="E44" s="52">
        <v>4567511.8002836304</v>
      </c>
    </row>
    <row r="45" spans="1:5">
      <c r="A45" s="53" t="s">
        <v>171</v>
      </c>
      <c r="B45" s="53" t="s">
        <v>170</v>
      </c>
      <c r="C45" s="52">
        <v>885459.49436531297</v>
      </c>
      <c r="D45" s="52">
        <v>312531.902880162</v>
      </c>
      <c r="E45" s="52">
        <v>1197991.39724547</v>
      </c>
    </row>
    <row r="46" spans="1:5">
      <c r="A46" s="53" t="s">
        <v>51</v>
      </c>
      <c r="B46" s="53" t="s">
        <v>52</v>
      </c>
      <c r="C46" s="52">
        <v>1382752.1389750401</v>
      </c>
      <c r="D46" s="52">
        <v>488056.38197515497</v>
      </c>
      <c r="E46" s="52">
        <v>1870808.5209502</v>
      </c>
    </row>
    <row r="47" spans="1:5">
      <c r="A47" s="53" t="s">
        <v>53</v>
      </c>
      <c r="B47" s="53" t="s">
        <v>144</v>
      </c>
      <c r="C47" s="52">
        <v>4706017.7514956398</v>
      </c>
      <c r="D47" s="52">
        <v>0</v>
      </c>
      <c r="E47" s="52">
        <v>4706017.7514956398</v>
      </c>
    </row>
    <row r="48" spans="1:5">
      <c r="A48" s="53" t="s">
        <v>188</v>
      </c>
      <c r="B48" s="53" t="s">
        <v>141</v>
      </c>
      <c r="C48" s="52">
        <v>805452.89</v>
      </c>
      <c r="D48" s="52">
        <v>0</v>
      </c>
      <c r="E48" s="52">
        <v>805452.89</v>
      </c>
    </row>
    <row r="49" spans="1:5">
      <c r="A49" s="53" t="s">
        <v>56</v>
      </c>
      <c r="B49" s="53" t="s">
        <v>126</v>
      </c>
      <c r="C49" s="52">
        <v>511792.16991132998</v>
      </c>
      <c r="D49" s="52">
        <v>180642.233506352</v>
      </c>
      <c r="E49" s="52">
        <v>692434.40341768204</v>
      </c>
    </row>
    <row r="50" spans="1:5">
      <c r="A50" s="53" t="s">
        <v>57</v>
      </c>
      <c r="B50" s="53" t="s">
        <v>57</v>
      </c>
      <c r="C50" s="52">
        <v>968652.05261289305</v>
      </c>
      <c r="D50" s="52">
        <v>0</v>
      </c>
      <c r="E50" s="52">
        <v>968652.05261289305</v>
      </c>
    </row>
    <row r="51" spans="1:5">
      <c r="A51" s="53" t="s">
        <v>59</v>
      </c>
      <c r="B51" s="53" t="s">
        <v>141</v>
      </c>
      <c r="C51" s="52">
        <v>17500000</v>
      </c>
      <c r="D51" s="52">
        <v>0</v>
      </c>
      <c r="E51" s="52">
        <v>17500000</v>
      </c>
    </row>
    <row r="52" spans="1:5">
      <c r="A52" s="53" t="s">
        <v>127</v>
      </c>
      <c r="B52" s="53" t="s">
        <v>138</v>
      </c>
      <c r="C52" s="52">
        <v>6335243.5059749801</v>
      </c>
      <c r="D52" s="52">
        <v>0</v>
      </c>
      <c r="E52" s="52">
        <v>6335243.5059749801</v>
      </c>
    </row>
    <row r="53" spans="1:5">
      <c r="A53" s="53" t="s">
        <v>60</v>
      </c>
      <c r="B53" s="53" t="s">
        <v>140</v>
      </c>
      <c r="C53" s="52">
        <v>17500000</v>
      </c>
      <c r="D53" s="52">
        <v>0</v>
      </c>
      <c r="E53" s="52">
        <v>17500000</v>
      </c>
    </row>
    <row r="54" spans="1:5">
      <c r="A54" s="53" t="s">
        <v>62</v>
      </c>
      <c r="B54" s="53" t="s">
        <v>9</v>
      </c>
      <c r="C54" s="52">
        <v>3491258.3758351998</v>
      </c>
      <c r="D54" s="52">
        <v>0</v>
      </c>
      <c r="E54" s="52">
        <v>3491258.3758351998</v>
      </c>
    </row>
    <row r="55" spans="1:5">
      <c r="A55" s="53" t="s">
        <v>100</v>
      </c>
      <c r="B55" s="53" t="s">
        <v>101</v>
      </c>
      <c r="C55" s="52">
        <v>529315.49331009504</v>
      </c>
      <c r="D55" s="52">
        <v>0</v>
      </c>
      <c r="E55" s="52">
        <v>529315.49331009504</v>
      </c>
    </row>
    <row r="56" spans="1:5">
      <c r="A56" s="53" t="s">
        <v>68</v>
      </c>
      <c r="B56" s="53" t="s">
        <v>138</v>
      </c>
      <c r="C56" s="52">
        <v>5750522.2385882204</v>
      </c>
      <c r="D56" s="52">
        <v>0</v>
      </c>
      <c r="E56" s="52">
        <v>5750522.2385882204</v>
      </c>
    </row>
    <row r="57" spans="1:5">
      <c r="A57" s="53" t="s">
        <v>69</v>
      </c>
      <c r="B57" s="53" t="s">
        <v>168</v>
      </c>
      <c r="C57" s="52">
        <v>3245092.3382615</v>
      </c>
      <c r="D57" s="52">
        <v>0</v>
      </c>
      <c r="E57" s="52">
        <v>3245092.3382615</v>
      </c>
    </row>
    <row r="58" spans="1:5">
      <c r="A58" s="53" t="s">
        <v>103</v>
      </c>
      <c r="B58" s="53" t="s">
        <v>104</v>
      </c>
      <c r="C58" s="52">
        <v>403761.75110252999</v>
      </c>
      <c r="D58" s="52">
        <v>0</v>
      </c>
      <c r="E58" s="52">
        <v>403761.75110252999</v>
      </c>
    </row>
    <row r="59" spans="1:5">
      <c r="A59" s="53" t="s">
        <v>129</v>
      </c>
      <c r="B59" s="53" t="s">
        <v>129</v>
      </c>
      <c r="C59" s="52">
        <v>389793.349863248</v>
      </c>
      <c r="D59" s="52">
        <v>0</v>
      </c>
      <c r="E59" s="52">
        <v>389793.349863248</v>
      </c>
    </row>
    <row r="60" spans="1:5">
      <c r="A60" s="53" t="s">
        <v>71</v>
      </c>
      <c r="B60" s="53" t="s">
        <v>167</v>
      </c>
      <c r="C60" s="52">
        <v>444557.573475204</v>
      </c>
      <c r="D60" s="52">
        <v>0</v>
      </c>
      <c r="E60" s="52">
        <v>444557.573475204</v>
      </c>
    </row>
    <row r="61" spans="1:5">
      <c r="A61" s="53" t="s">
        <v>136</v>
      </c>
      <c r="B61" s="53" t="s">
        <v>72</v>
      </c>
      <c r="C61" s="52">
        <v>2419604.8843787899</v>
      </c>
      <c r="D61" s="52">
        <v>0</v>
      </c>
      <c r="E61" s="52">
        <v>2419604.8843787899</v>
      </c>
    </row>
    <row r="62" spans="1:5">
      <c r="A62" s="53" t="s">
        <v>187</v>
      </c>
      <c r="B62" s="53" t="s">
        <v>9</v>
      </c>
      <c r="C62" s="52">
        <v>6229371.78866693</v>
      </c>
      <c r="D62" s="52">
        <v>0</v>
      </c>
      <c r="E62" s="52">
        <v>6229371.78866693</v>
      </c>
    </row>
    <row r="63" spans="1:5">
      <c r="A63" s="53" t="s">
        <v>186</v>
      </c>
      <c r="B63" s="53" t="s">
        <v>42</v>
      </c>
      <c r="C63" s="52">
        <v>1071541.9877232399</v>
      </c>
      <c r="D63" s="52">
        <v>0</v>
      </c>
      <c r="E63" s="52">
        <v>1071541.9877232399</v>
      </c>
    </row>
    <row r="64" spans="1:5">
      <c r="A64" s="53" t="s">
        <v>73</v>
      </c>
      <c r="B64" s="53" t="s">
        <v>9</v>
      </c>
      <c r="C64" s="52">
        <v>3740199.0787689299</v>
      </c>
      <c r="D64" s="52">
        <v>0</v>
      </c>
      <c r="E64" s="52">
        <v>3740199.0787689299</v>
      </c>
    </row>
    <row r="65" spans="1:6">
      <c r="A65" s="53" t="s">
        <v>185</v>
      </c>
      <c r="B65" s="53" t="s">
        <v>184</v>
      </c>
      <c r="C65" s="54">
        <v>179196.61337374899</v>
      </c>
      <c r="D65" s="52">
        <v>0</v>
      </c>
      <c r="E65" s="54">
        <v>179196.61337374899</v>
      </c>
    </row>
    <row r="66" spans="1:6">
      <c r="A66" s="53" t="s">
        <v>74</v>
      </c>
      <c r="B66" s="53" t="s">
        <v>135</v>
      </c>
      <c r="C66" s="52">
        <v>6385976.89656635</v>
      </c>
      <c r="D66" s="52">
        <v>0</v>
      </c>
      <c r="E66" s="52">
        <v>6385976.89656635</v>
      </c>
    </row>
    <row r="67" spans="1:6">
      <c r="A67" s="53" t="s">
        <v>75</v>
      </c>
      <c r="B67" s="53" t="s">
        <v>76</v>
      </c>
      <c r="C67" s="52">
        <v>9336654.1313842796</v>
      </c>
      <c r="D67" s="52">
        <v>0</v>
      </c>
      <c r="E67" s="52">
        <v>9336654.1313842796</v>
      </c>
    </row>
    <row r="68" spans="1:6">
      <c r="A68" s="53" t="s">
        <v>183</v>
      </c>
      <c r="B68" s="53" t="s">
        <v>157</v>
      </c>
      <c r="C68" s="52">
        <v>776581.75491754501</v>
      </c>
      <c r="D68" s="52">
        <v>274102.40124012099</v>
      </c>
      <c r="E68" s="52">
        <v>1050684.1561576601</v>
      </c>
    </row>
    <row r="69" spans="1:6">
      <c r="A69" s="53" t="s">
        <v>77</v>
      </c>
      <c r="B69" s="53" t="s">
        <v>78</v>
      </c>
      <c r="C69" s="52">
        <v>2477023.9203042602</v>
      </c>
      <c r="D69" s="52">
        <v>874290.69790173694</v>
      </c>
      <c r="E69" s="52">
        <v>3351314.618206</v>
      </c>
    </row>
    <row r="70" spans="1:6">
      <c r="A70" s="53" t="s">
        <v>79</v>
      </c>
      <c r="B70" s="53" t="s">
        <v>79</v>
      </c>
      <c r="C70" s="52">
        <v>1087834.7300668799</v>
      </c>
      <c r="D70" s="52">
        <v>383962.293442483</v>
      </c>
      <c r="E70" s="52">
        <v>1471797.0235093599</v>
      </c>
      <c r="F70" s="48"/>
    </row>
    <row r="71" spans="1:6">
      <c r="A71" s="53" t="s">
        <v>80</v>
      </c>
      <c r="B71" s="53" t="s">
        <v>9</v>
      </c>
      <c r="C71" s="52">
        <v>7088181.0828080801</v>
      </c>
      <c r="D71" s="52">
        <v>0</v>
      </c>
      <c r="E71" s="52">
        <v>7088181.0828080801</v>
      </c>
    </row>
    <row r="72" spans="1:6">
      <c r="A72" s="51"/>
      <c r="B72" s="51"/>
      <c r="C72" s="50">
        <f>SUM(C43:C71,C42,C36:C41,C35,C4:C34)</f>
        <v>370643461.39290416</v>
      </c>
      <c r="D72" s="50">
        <f>SUM(D43:D71,D36:D41,D4:D34)</f>
        <v>6200000</v>
      </c>
      <c r="E72" s="50">
        <f>SUM(E4:E71)</f>
        <v>376843461.39290416</v>
      </c>
    </row>
    <row r="75" spans="1:6" ht="15">
      <c r="F75" s="49"/>
    </row>
  </sheetData>
  <mergeCells count="2">
    <mergeCell ref="C42:D42"/>
    <mergeCell ref="C35:D35"/>
  </mergeCells>
  <pageMargins left="0.7" right="0.7" top="0.75" bottom="0.75" header="0.3" footer="0.3"/>
  <pageSetup paperSize="9" scale="53"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workbookViewId="0">
      <selection activeCell="E70" sqref="E70"/>
    </sheetView>
  </sheetViews>
  <sheetFormatPr defaultColWidth="9.140625" defaultRowHeight="21" customHeight="1"/>
  <cols>
    <col min="1" max="1" width="30" style="47" customWidth="1"/>
    <col min="2" max="2" width="38" style="47" customWidth="1"/>
    <col min="3" max="3" width="16.85546875" style="48" customWidth="1"/>
    <col min="4" max="4" width="20.28515625" style="48" customWidth="1"/>
    <col min="5" max="5" width="23.7109375" style="48" bestFit="1" customWidth="1"/>
    <col min="6" max="16384" width="9.140625" style="47"/>
  </cols>
  <sheetData>
    <row r="1" spans="1:5" ht="26.25" thickBot="1">
      <c r="A1" s="65" t="s">
        <v>227</v>
      </c>
      <c r="B1" s="64" t="s">
        <v>1</v>
      </c>
      <c r="C1" s="63" t="s">
        <v>226</v>
      </c>
      <c r="D1" s="63" t="s">
        <v>225</v>
      </c>
      <c r="E1" s="62" t="s">
        <v>191</v>
      </c>
    </row>
    <row r="2" spans="1:5" ht="21" customHeight="1">
      <c r="A2" s="61" t="s">
        <v>224</v>
      </c>
      <c r="B2" s="61" t="s">
        <v>163</v>
      </c>
      <c r="C2" s="60">
        <v>4397519.9988948302</v>
      </c>
      <c r="D2" s="60">
        <v>1935621.9055317</v>
      </c>
      <c r="E2" s="60">
        <v>6333141.90442653</v>
      </c>
    </row>
    <row r="3" spans="1:5" ht="21" customHeight="1">
      <c r="A3" s="53" t="s">
        <v>161</v>
      </c>
      <c r="B3" s="53" t="s">
        <v>223</v>
      </c>
      <c r="C3" s="52">
        <v>3167180.31255124</v>
      </c>
      <c r="D3" s="52">
        <v>1394072.9304889101</v>
      </c>
      <c r="E3" s="52">
        <v>4561253.24304015</v>
      </c>
    </row>
    <row r="4" spans="1:5" ht="21" customHeight="1">
      <c r="A4" s="53" t="s">
        <v>222</v>
      </c>
      <c r="B4" s="53" t="s">
        <v>22</v>
      </c>
      <c r="C4" s="52">
        <v>796793.29154299595</v>
      </c>
      <c r="D4" s="52">
        <v>350718.25703554001</v>
      </c>
      <c r="E4" s="52">
        <v>1147511.5485785301</v>
      </c>
    </row>
    <row r="5" spans="1:5" ht="21" customHeight="1">
      <c r="A5" s="53" t="s">
        <v>33</v>
      </c>
      <c r="B5" s="53" t="s">
        <v>34</v>
      </c>
      <c r="C5" s="52">
        <v>156125.35010627701</v>
      </c>
      <c r="D5" s="52">
        <v>68720.471481758694</v>
      </c>
      <c r="E5" s="52">
        <v>224845.82158803599</v>
      </c>
    </row>
    <row r="6" spans="1:5" ht="21" customHeight="1">
      <c r="A6" s="53" t="s">
        <v>35</v>
      </c>
      <c r="B6" s="53" t="s">
        <v>36</v>
      </c>
      <c r="C6" s="52">
        <v>154091.769010897</v>
      </c>
      <c r="D6" s="52">
        <v>67825.366032350095</v>
      </c>
      <c r="E6" s="52">
        <v>221917.13504324801</v>
      </c>
    </row>
    <row r="7" spans="1:5" ht="21" customHeight="1">
      <c r="A7" s="53" t="s">
        <v>171</v>
      </c>
      <c r="B7" s="53" t="s">
        <v>170</v>
      </c>
      <c r="C7" s="52">
        <v>445362.83382166497</v>
      </c>
      <c r="D7" s="52">
        <v>196031.867341487</v>
      </c>
      <c r="E7" s="52">
        <v>641394.70116315095</v>
      </c>
    </row>
    <row r="8" spans="1:5" ht="21" customHeight="1">
      <c r="A8" s="53" t="s">
        <v>56</v>
      </c>
      <c r="B8" s="53" t="s">
        <v>126</v>
      </c>
      <c r="C8" s="52">
        <v>297777.38112487498</v>
      </c>
      <c r="D8" s="52">
        <v>131070.335557774</v>
      </c>
      <c r="E8" s="52">
        <v>428847.71668264898</v>
      </c>
    </row>
    <row r="9" spans="1:5" ht="21" customHeight="1">
      <c r="A9" s="53" t="s">
        <v>186</v>
      </c>
      <c r="B9" s="53" t="s">
        <v>208</v>
      </c>
      <c r="C9" s="52">
        <v>985493.87233492895</v>
      </c>
      <c r="D9" s="52">
        <v>433777.11244932102</v>
      </c>
      <c r="E9" s="52">
        <v>1419270.9847842599</v>
      </c>
    </row>
    <row r="10" spans="1:5" ht="21" customHeight="1">
      <c r="A10" s="53" t="s">
        <v>183</v>
      </c>
      <c r="B10" s="53" t="s">
        <v>157</v>
      </c>
      <c r="C10" s="52">
        <v>964626.21769871097</v>
      </c>
      <c r="D10" s="52">
        <v>424591.96049069799</v>
      </c>
      <c r="E10" s="52">
        <v>1389218.1781894099</v>
      </c>
    </row>
    <row r="11" spans="1:5" ht="21" customHeight="1">
      <c r="A11" s="53" t="s">
        <v>77</v>
      </c>
      <c r="B11" s="53" t="s">
        <v>78</v>
      </c>
      <c r="C11" s="52">
        <v>1528600.5853448501</v>
      </c>
      <c r="D11" s="52">
        <v>672832.13687388995</v>
      </c>
      <c r="E11" s="52">
        <v>2201432.7222187398</v>
      </c>
    </row>
    <row r="12" spans="1:5" ht="21" customHeight="1">
      <c r="A12" s="53" t="s">
        <v>79</v>
      </c>
      <c r="B12" s="53" t="s">
        <v>134</v>
      </c>
      <c r="C12" s="52">
        <v>964957.22348835098</v>
      </c>
      <c r="D12" s="52">
        <v>424737.65671435301</v>
      </c>
      <c r="E12" s="52">
        <v>1389694.8802026999</v>
      </c>
    </row>
    <row r="13" spans="1:5" ht="21" customHeight="1">
      <c r="A13" s="53" t="s">
        <v>14</v>
      </c>
      <c r="B13" s="53" t="s">
        <v>15</v>
      </c>
      <c r="C13" s="52">
        <v>1544644.7529444401</v>
      </c>
      <c r="D13" s="52">
        <v>0</v>
      </c>
      <c r="E13" s="52">
        <v>1544644.7529444401</v>
      </c>
    </row>
    <row r="14" spans="1:5" ht="21" customHeight="1">
      <c r="A14" s="53" t="s">
        <v>25</v>
      </c>
      <c r="B14" s="53" t="s">
        <v>154</v>
      </c>
      <c r="C14" s="52">
        <v>266787.80847232498</v>
      </c>
      <c r="D14" s="52">
        <v>0</v>
      </c>
      <c r="E14" s="52">
        <v>266787.80847232498</v>
      </c>
    </row>
    <row r="15" spans="1:5" ht="21" customHeight="1">
      <c r="A15" s="53" t="s">
        <v>146</v>
      </c>
      <c r="B15" s="53" t="s">
        <v>221</v>
      </c>
      <c r="C15" s="52">
        <v>137593.18294500199</v>
      </c>
      <c r="D15" s="52">
        <v>0</v>
      </c>
      <c r="E15" s="52">
        <v>137593.18294500199</v>
      </c>
    </row>
    <row r="16" spans="1:5" ht="21" customHeight="1">
      <c r="A16" s="53" t="s">
        <v>88</v>
      </c>
      <c r="B16" s="53" t="s">
        <v>220</v>
      </c>
      <c r="C16" s="52">
        <v>2708103.0826493902</v>
      </c>
      <c r="D16" s="52">
        <v>0</v>
      </c>
      <c r="E16" s="52">
        <v>2708103.0826493902</v>
      </c>
    </row>
    <row r="17" spans="1:5" ht="21" customHeight="1">
      <c r="A17" s="53" t="s">
        <v>219</v>
      </c>
      <c r="B17" s="53" t="s">
        <v>58</v>
      </c>
      <c r="C17" s="52">
        <v>932822.12138012995</v>
      </c>
      <c r="D17" s="52">
        <v>0</v>
      </c>
      <c r="E17" s="52">
        <v>932822.12138012995</v>
      </c>
    </row>
    <row r="18" spans="1:5" ht="21" customHeight="1">
      <c r="A18" s="53" t="s">
        <v>218</v>
      </c>
      <c r="B18" s="53" t="s">
        <v>104</v>
      </c>
      <c r="C18" s="52">
        <v>518847.93783494702</v>
      </c>
      <c r="D18" s="52">
        <v>0</v>
      </c>
      <c r="E18" s="52">
        <v>518847.93783494702</v>
      </c>
    </row>
    <row r="19" spans="1:5" ht="21" customHeight="1">
      <c r="A19" s="53" t="s">
        <v>129</v>
      </c>
      <c r="B19" s="53" t="s">
        <v>217</v>
      </c>
      <c r="C19" s="52">
        <v>353581.73553783202</v>
      </c>
      <c r="D19" s="52">
        <v>0</v>
      </c>
      <c r="E19" s="52">
        <v>353581.73553783202</v>
      </c>
    </row>
    <row r="20" spans="1:5" ht="21" customHeight="1">
      <c r="A20" s="53" t="s">
        <v>108</v>
      </c>
      <c r="B20" s="53" t="s">
        <v>162</v>
      </c>
      <c r="C20" s="52">
        <v>0</v>
      </c>
      <c r="D20" s="52">
        <v>1637463</v>
      </c>
      <c r="E20" s="52">
        <v>1637463</v>
      </c>
    </row>
    <row r="21" spans="1:5" ht="21" customHeight="1">
      <c r="A21" s="53" t="s">
        <v>40</v>
      </c>
      <c r="B21" s="53" t="s">
        <v>148</v>
      </c>
      <c r="C21" s="52">
        <v>0</v>
      </c>
      <c r="D21" s="52">
        <v>25526165.32</v>
      </c>
      <c r="E21" s="52">
        <v>25526165.32</v>
      </c>
    </row>
    <row r="22" spans="1:5" ht="21" customHeight="1">
      <c r="A22" s="53" t="s">
        <v>47</v>
      </c>
      <c r="B22" s="53" t="s">
        <v>124</v>
      </c>
      <c r="C22" s="52">
        <v>0</v>
      </c>
      <c r="D22" s="52">
        <v>28984778.350000001</v>
      </c>
      <c r="E22" s="52">
        <v>28984778.350000001</v>
      </c>
    </row>
    <row r="23" spans="1:5" ht="21" customHeight="1">
      <c r="A23" s="53" t="s">
        <v>190</v>
      </c>
      <c r="B23" s="53" t="s">
        <v>76</v>
      </c>
      <c r="C23" s="52">
        <v>17500000</v>
      </c>
      <c r="D23" s="52">
        <v>0</v>
      </c>
      <c r="E23" s="52">
        <v>17500000</v>
      </c>
    </row>
    <row r="24" spans="1:5" ht="21" customHeight="1">
      <c r="A24" s="53" t="s">
        <v>125</v>
      </c>
      <c r="B24" s="53" t="s">
        <v>216</v>
      </c>
      <c r="C24" s="52">
        <v>1341006.30176822</v>
      </c>
      <c r="D24" s="52">
        <v>0</v>
      </c>
      <c r="E24" s="52">
        <v>1341006.30176822</v>
      </c>
    </row>
    <row r="25" spans="1:5" ht="21" customHeight="1">
      <c r="A25" s="53" t="s">
        <v>215</v>
      </c>
      <c r="B25" s="53" t="s">
        <v>5</v>
      </c>
      <c r="C25" s="52">
        <v>509804.51670464</v>
      </c>
      <c r="D25" s="52">
        <v>0</v>
      </c>
      <c r="E25" s="52">
        <v>509804.51670464</v>
      </c>
    </row>
    <row r="26" spans="1:5" ht="21" customHeight="1">
      <c r="A26" s="53" t="s">
        <v>10</v>
      </c>
      <c r="B26" s="53" t="s">
        <v>76</v>
      </c>
      <c r="C26" s="52">
        <v>17500000</v>
      </c>
      <c r="D26" s="52">
        <v>0</v>
      </c>
      <c r="E26" s="52">
        <v>17500000</v>
      </c>
    </row>
    <row r="27" spans="1:5" ht="21" customHeight="1">
      <c r="A27" s="53" t="s">
        <v>110</v>
      </c>
      <c r="B27" s="53" t="s">
        <v>214</v>
      </c>
      <c r="C27" s="52">
        <v>3128504.3385794498</v>
      </c>
      <c r="D27" s="52">
        <v>0</v>
      </c>
      <c r="E27" s="52">
        <v>3128504.3385794498</v>
      </c>
    </row>
    <row r="28" spans="1:5" ht="21" customHeight="1">
      <c r="A28" s="53" t="s">
        <v>13</v>
      </c>
      <c r="B28" s="53" t="s">
        <v>113</v>
      </c>
      <c r="C28" s="52">
        <v>17500000</v>
      </c>
      <c r="D28" s="52">
        <v>0</v>
      </c>
      <c r="E28" s="52">
        <v>17500000</v>
      </c>
    </row>
    <row r="29" spans="1:5" ht="21" customHeight="1">
      <c r="A29" s="53" t="s">
        <v>213</v>
      </c>
      <c r="B29" s="53" t="s">
        <v>85</v>
      </c>
      <c r="C29" s="52">
        <v>12717221.6526883</v>
      </c>
      <c r="D29" s="52">
        <v>0</v>
      </c>
      <c r="E29" s="52">
        <v>12717221.6526883</v>
      </c>
    </row>
    <row r="30" spans="1:5" ht="21" customHeight="1">
      <c r="A30" s="53" t="s">
        <v>159</v>
      </c>
      <c r="B30" s="53" t="s">
        <v>194</v>
      </c>
      <c r="C30" s="52">
        <v>3645527.8473289502</v>
      </c>
      <c r="D30" s="52">
        <v>0</v>
      </c>
      <c r="E30" s="52">
        <v>3645527.8473289502</v>
      </c>
    </row>
    <row r="31" spans="1:5" ht="21" customHeight="1">
      <c r="A31" s="53" t="s">
        <v>16</v>
      </c>
      <c r="B31" s="53" t="s">
        <v>194</v>
      </c>
      <c r="C31" s="52">
        <v>2987591.4845400802</v>
      </c>
      <c r="D31" s="52">
        <v>0</v>
      </c>
      <c r="E31" s="52">
        <v>2987591.4845400802</v>
      </c>
    </row>
    <row r="32" spans="1:5" ht="21" customHeight="1">
      <c r="A32" s="53" t="s">
        <v>17</v>
      </c>
      <c r="B32" s="53" t="s">
        <v>212</v>
      </c>
      <c r="C32" s="52">
        <v>605101.70710087602</v>
      </c>
      <c r="D32" s="52">
        <v>0</v>
      </c>
      <c r="E32" s="52">
        <v>605101.70710087602</v>
      </c>
    </row>
    <row r="33" spans="1:5" ht="21" customHeight="1">
      <c r="A33" s="53" t="s">
        <v>18</v>
      </c>
      <c r="B33" s="53" t="s">
        <v>211</v>
      </c>
      <c r="C33" s="52">
        <v>1947065.6912400599</v>
      </c>
      <c r="D33" s="52">
        <v>0</v>
      </c>
      <c r="E33" s="52">
        <v>1947065.6912400599</v>
      </c>
    </row>
    <row r="34" spans="1:5" ht="21" customHeight="1">
      <c r="A34" s="53" t="s">
        <v>20</v>
      </c>
      <c r="B34" s="53" t="s">
        <v>210</v>
      </c>
      <c r="C34" s="52">
        <v>3258298.8796234699</v>
      </c>
      <c r="D34" s="52">
        <v>0</v>
      </c>
      <c r="E34" s="52">
        <v>3258298.8796234699</v>
      </c>
    </row>
    <row r="35" spans="1:5" ht="21" customHeight="1">
      <c r="A35" s="53" t="s">
        <v>23</v>
      </c>
      <c r="B35" s="53" t="s">
        <v>112</v>
      </c>
      <c r="C35" s="52">
        <v>17500000</v>
      </c>
      <c r="D35" s="52">
        <v>0</v>
      </c>
      <c r="E35" s="52">
        <v>17500000</v>
      </c>
    </row>
    <row r="36" spans="1:5" ht="21" customHeight="1">
      <c r="A36" s="53" t="s">
        <v>155</v>
      </c>
      <c r="B36" s="53" t="s">
        <v>24</v>
      </c>
      <c r="C36" s="52">
        <v>2286703.3532110201</v>
      </c>
      <c r="D36" s="52">
        <v>0</v>
      </c>
      <c r="E36" s="52">
        <v>2286703.3532110201</v>
      </c>
    </row>
    <row r="37" spans="1:5" ht="21" customHeight="1">
      <c r="A37" s="53" t="s">
        <v>26</v>
      </c>
      <c r="B37" s="53" t="s">
        <v>112</v>
      </c>
      <c r="C37" s="52">
        <v>2217118.8692290299</v>
      </c>
      <c r="D37" s="52">
        <v>0</v>
      </c>
      <c r="E37" s="52">
        <v>2217118.8692290299</v>
      </c>
    </row>
    <row r="38" spans="1:5" ht="21" customHeight="1">
      <c r="A38" s="53" t="s">
        <v>27</v>
      </c>
      <c r="B38" s="53" t="s">
        <v>28</v>
      </c>
      <c r="C38" s="52">
        <v>4061308.53264444</v>
      </c>
      <c r="D38" s="52">
        <v>0</v>
      </c>
      <c r="E38" s="52">
        <v>4061308.53264444</v>
      </c>
    </row>
    <row r="39" spans="1:5" ht="21" customHeight="1">
      <c r="A39" s="53" t="s">
        <v>178</v>
      </c>
      <c r="B39" s="53" t="s">
        <v>178</v>
      </c>
      <c r="C39" s="52">
        <v>2588239.2349268901</v>
      </c>
      <c r="D39" s="52">
        <v>0</v>
      </c>
      <c r="E39" s="52">
        <v>2588239.2349268901</v>
      </c>
    </row>
    <row r="40" spans="1:5" ht="21" customHeight="1">
      <c r="A40" s="53" t="s">
        <v>31</v>
      </c>
      <c r="B40" s="53" t="s">
        <v>194</v>
      </c>
      <c r="C40" s="52">
        <v>14092967.713582899</v>
      </c>
      <c r="D40" s="52">
        <v>0</v>
      </c>
      <c r="E40" s="52">
        <v>14092967.713582899</v>
      </c>
    </row>
    <row r="41" spans="1:5" ht="21" customHeight="1">
      <c r="A41" s="53" t="s">
        <v>32</v>
      </c>
      <c r="B41" s="53" t="s">
        <v>194</v>
      </c>
      <c r="C41" s="52">
        <v>11246421.849140599</v>
      </c>
      <c r="D41" s="52">
        <v>0</v>
      </c>
      <c r="E41" s="52">
        <v>11246421.849140599</v>
      </c>
    </row>
    <row r="42" spans="1:5" ht="21" customHeight="1">
      <c r="A42" s="53" t="s">
        <v>37</v>
      </c>
      <c r="B42" s="53" t="s">
        <v>151</v>
      </c>
      <c r="C42" s="52">
        <v>2222664.3853782299</v>
      </c>
      <c r="D42" s="52">
        <v>0</v>
      </c>
      <c r="E42" s="52">
        <v>2222664.3853782299</v>
      </c>
    </row>
    <row r="43" spans="1:5" ht="21" customHeight="1">
      <c r="A43" s="53" t="s">
        <v>38</v>
      </c>
      <c r="B43" s="53" t="s">
        <v>209</v>
      </c>
      <c r="C43" s="52">
        <v>5723031.3844287097</v>
      </c>
      <c r="D43" s="52">
        <v>0</v>
      </c>
      <c r="E43" s="52">
        <v>5723031.3844287097</v>
      </c>
    </row>
    <row r="44" spans="1:5" ht="21" customHeight="1">
      <c r="A44" s="53" t="s">
        <v>189</v>
      </c>
      <c r="B44" s="53" t="s">
        <v>194</v>
      </c>
      <c r="C44" s="52">
        <v>5216443.1319861896</v>
      </c>
      <c r="D44" s="52">
        <v>0</v>
      </c>
      <c r="E44" s="52">
        <v>5216443.1319861896</v>
      </c>
    </row>
    <row r="45" spans="1:5" ht="21" customHeight="1">
      <c r="A45" s="53" t="s">
        <v>41</v>
      </c>
      <c r="B45" s="53" t="s">
        <v>208</v>
      </c>
      <c r="C45" s="52">
        <v>3281386.92317513</v>
      </c>
      <c r="D45" s="52">
        <v>0</v>
      </c>
      <c r="E45" s="52">
        <v>3281386.92317513</v>
      </c>
    </row>
    <row r="46" spans="1:5" ht="21" customHeight="1">
      <c r="A46" s="53" t="s">
        <v>207</v>
      </c>
      <c r="B46" s="53" t="s">
        <v>194</v>
      </c>
      <c r="C46" s="52">
        <v>17500000</v>
      </c>
      <c r="D46" s="52">
        <v>0</v>
      </c>
      <c r="E46" s="52">
        <v>17500000</v>
      </c>
    </row>
    <row r="47" spans="1:5" ht="21" customHeight="1">
      <c r="A47" s="53" t="s">
        <v>43</v>
      </c>
      <c r="B47" s="53" t="s">
        <v>112</v>
      </c>
      <c r="C47" s="52">
        <v>17500000</v>
      </c>
      <c r="D47" s="52">
        <v>0</v>
      </c>
      <c r="E47" s="52">
        <v>17500000</v>
      </c>
    </row>
    <row r="48" spans="1:5" ht="21" customHeight="1">
      <c r="A48" s="53" t="s">
        <v>206</v>
      </c>
      <c r="B48" s="53" t="s">
        <v>76</v>
      </c>
      <c r="C48" s="52">
        <v>637381.330249483</v>
      </c>
      <c r="D48" s="52">
        <v>0</v>
      </c>
      <c r="E48" s="52">
        <v>637381.330249483</v>
      </c>
    </row>
    <row r="49" spans="1:5" ht="21" customHeight="1">
      <c r="A49" s="53" t="s">
        <v>205</v>
      </c>
      <c r="B49" s="53" t="s">
        <v>204</v>
      </c>
      <c r="C49" s="52">
        <v>920681.95142194</v>
      </c>
      <c r="D49" s="52">
        <v>0</v>
      </c>
      <c r="E49" s="52">
        <v>920681.95142194</v>
      </c>
    </row>
    <row r="50" spans="1:5" ht="21" customHeight="1">
      <c r="A50" s="53" t="s">
        <v>49</v>
      </c>
      <c r="B50" s="53" t="s">
        <v>50</v>
      </c>
      <c r="C50" s="52">
        <v>4264004.6306032101</v>
      </c>
      <c r="D50" s="52">
        <v>0</v>
      </c>
      <c r="E50" s="52">
        <v>4264004.6306032101</v>
      </c>
    </row>
    <row r="51" spans="1:5" ht="21" customHeight="1">
      <c r="A51" s="53" t="s">
        <v>203</v>
      </c>
      <c r="B51" s="53" t="s">
        <v>202</v>
      </c>
      <c r="C51" s="52">
        <v>6603986.8512623003</v>
      </c>
      <c r="D51" s="52">
        <v>0</v>
      </c>
      <c r="E51" s="52">
        <v>6603986.8512623003</v>
      </c>
    </row>
    <row r="52" spans="1:5" ht="21" customHeight="1">
      <c r="A52" s="53" t="s">
        <v>53</v>
      </c>
      <c r="B52" s="53" t="s">
        <v>144</v>
      </c>
      <c r="C52" s="52">
        <v>4587043.1576538105</v>
      </c>
      <c r="D52" s="52">
        <v>0</v>
      </c>
      <c r="E52" s="52">
        <v>4587043.1576538105</v>
      </c>
    </row>
    <row r="53" spans="1:5" ht="21" customHeight="1">
      <c r="A53" s="53" t="s">
        <v>188</v>
      </c>
      <c r="B53" s="53" t="s">
        <v>200</v>
      </c>
      <c r="C53" s="52">
        <v>1484397.022539</v>
      </c>
      <c r="D53" s="52">
        <v>0</v>
      </c>
      <c r="E53" s="52">
        <v>1484397.022539</v>
      </c>
    </row>
    <row r="54" spans="1:5" ht="21" customHeight="1">
      <c r="A54" s="53" t="s">
        <v>201</v>
      </c>
      <c r="B54" s="53" t="s">
        <v>200</v>
      </c>
      <c r="C54" s="52">
        <v>17500000</v>
      </c>
      <c r="D54" s="52">
        <v>0</v>
      </c>
      <c r="E54" s="52">
        <v>17500000</v>
      </c>
    </row>
    <row r="55" spans="1:5" ht="21" customHeight="1">
      <c r="A55" s="53" t="s">
        <v>127</v>
      </c>
      <c r="B55" s="53" t="s">
        <v>85</v>
      </c>
      <c r="C55" s="52">
        <v>6090870.2720079198</v>
      </c>
      <c r="D55" s="52">
        <v>0</v>
      </c>
      <c r="E55" s="52">
        <v>6090870.2720079198</v>
      </c>
    </row>
    <row r="56" spans="1:5" ht="21" customHeight="1">
      <c r="A56" s="53" t="s">
        <v>60</v>
      </c>
      <c r="B56" s="53" t="s">
        <v>112</v>
      </c>
      <c r="C56" s="52">
        <v>17500000</v>
      </c>
      <c r="D56" s="52">
        <v>0</v>
      </c>
      <c r="E56" s="52">
        <v>17500000</v>
      </c>
    </row>
    <row r="57" spans="1:5" ht="21" customHeight="1">
      <c r="A57" s="53" t="s">
        <v>62</v>
      </c>
      <c r="B57" s="53" t="s">
        <v>194</v>
      </c>
      <c r="C57" s="52">
        <v>3389107.2233293401</v>
      </c>
      <c r="D57" s="52">
        <v>0</v>
      </c>
      <c r="E57" s="52">
        <v>3389107.2233293401</v>
      </c>
    </row>
    <row r="58" spans="1:5" ht="21" customHeight="1">
      <c r="A58" s="53" t="s">
        <v>199</v>
      </c>
      <c r="B58" s="53" t="s">
        <v>198</v>
      </c>
      <c r="C58" s="52">
        <v>446522.65316621301</v>
      </c>
      <c r="D58" s="52">
        <v>0</v>
      </c>
      <c r="E58" s="52">
        <v>446522.65316621301</v>
      </c>
    </row>
    <row r="59" spans="1:5" ht="21" customHeight="1">
      <c r="A59" s="53" t="s">
        <v>68</v>
      </c>
      <c r="B59" s="53" t="s">
        <v>85</v>
      </c>
      <c r="C59" s="52">
        <v>5684257.9793963796</v>
      </c>
      <c r="D59" s="52">
        <v>0</v>
      </c>
      <c r="E59" s="52">
        <v>5684257.9793963796</v>
      </c>
    </row>
    <row r="60" spans="1:5" ht="21" customHeight="1">
      <c r="A60" s="53" t="s">
        <v>69</v>
      </c>
      <c r="B60" s="53" t="s">
        <v>197</v>
      </c>
      <c r="C60" s="52">
        <v>3297580.2252513599</v>
      </c>
      <c r="D60" s="52">
        <v>0</v>
      </c>
      <c r="E60" s="52">
        <v>3297580.2252513599</v>
      </c>
    </row>
    <row r="61" spans="1:5" ht="21" customHeight="1">
      <c r="A61" s="53" t="s">
        <v>71</v>
      </c>
      <c r="B61" s="53" t="s">
        <v>130</v>
      </c>
      <c r="C61" s="52">
        <v>465039.75099012698</v>
      </c>
      <c r="D61" s="52">
        <v>0</v>
      </c>
      <c r="E61" s="52">
        <v>465039.75099012698</v>
      </c>
    </row>
    <row r="62" spans="1:5" ht="21" customHeight="1">
      <c r="A62" s="53" t="s">
        <v>196</v>
      </c>
      <c r="B62" s="53" t="s">
        <v>194</v>
      </c>
      <c r="C62" s="52">
        <v>6870692.6317035798</v>
      </c>
      <c r="D62" s="52">
        <v>0</v>
      </c>
      <c r="E62" s="52">
        <v>6870692.6317035798</v>
      </c>
    </row>
    <row r="63" spans="1:5" ht="21" customHeight="1">
      <c r="A63" s="53" t="s">
        <v>74</v>
      </c>
      <c r="B63" s="53" t="s">
        <v>94</v>
      </c>
      <c r="C63" s="52">
        <v>5172980.5648726802</v>
      </c>
      <c r="D63" s="52">
        <v>0</v>
      </c>
      <c r="E63" s="52">
        <v>5172980.5648726802</v>
      </c>
    </row>
    <row r="64" spans="1:5" ht="21" customHeight="1">
      <c r="A64" s="53" t="s">
        <v>75</v>
      </c>
      <c r="B64" s="53" t="s">
        <v>195</v>
      </c>
      <c r="C64" s="52">
        <v>9144173.6806441192</v>
      </c>
      <c r="D64" s="52">
        <v>0</v>
      </c>
      <c r="E64" s="52">
        <v>9144173.6806441192</v>
      </c>
    </row>
    <row r="65" spans="1:5" ht="21" customHeight="1">
      <c r="A65" s="53" t="s">
        <v>80</v>
      </c>
      <c r="B65" s="53" t="s">
        <v>194</v>
      </c>
      <c r="C65" s="52">
        <v>6860744.2708830703</v>
      </c>
      <c r="D65" s="52">
        <v>0</v>
      </c>
      <c r="E65" s="52">
        <v>6860744.2708830703</v>
      </c>
    </row>
    <row r="66" spans="1:5" ht="21" customHeight="1">
      <c r="A66" s="53" t="s">
        <v>73</v>
      </c>
      <c r="B66" s="53" t="s">
        <v>194</v>
      </c>
      <c r="C66" s="52">
        <v>3422692.8790667299</v>
      </c>
      <c r="D66" s="52">
        <v>0</v>
      </c>
      <c r="E66" s="52">
        <v>3422692.8790667299</v>
      </c>
    </row>
    <row r="67" spans="1:5" s="59" customFormat="1" ht="21" customHeight="1">
      <c r="A67" s="53"/>
      <c r="B67" s="53"/>
      <c r="C67" s="50">
        <f>SUM(C2:C66)</f>
        <v>312739474.33000219</v>
      </c>
      <c r="D67" s="50">
        <f>SUM(D2:D66)</f>
        <v>62248406.669997782</v>
      </c>
      <c r="E67" s="50">
        <f>SUM(E2:E66)</f>
        <v>374987880.99999994</v>
      </c>
    </row>
  </sheetData>
  <pageMargins left="0.75" right="0.75" top="1" bottom="1" header="0.5" footer="0.5"/>
  <pageSetup paperSize="8" fitToWidth="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69"/>
  <sheetViews>
    <sheetView zoomScaleNormal="100" workbookViewId="0">
      <selection activeCell="C6" sqref="C6:D6"/>
    </sheetView>
  </sheetViews>
  <sheetFormatPr defaultRowHeight="15"/>
  <cols>
    <col min="1" max="1" width="29.42578125" customWidth="1"/>
    <col min="2" max="2" width="51" customWidth="1"/>
    <col min="3" max="3" width="25.85546875" customWidth="1"/>
    <col min="4" max="4" width="29.5703125" customWidth="1"/>
    <col min="5" max="5" width="22.7109375" customWidth="1"/>
    <col min="8" max="8" width="22.5703125" customWidth="1"/>
    <col min="9" max="9" width="10.85546875" bestFit="1" customWidth="1"/>
    <col min="10" max="10" width="9.85546875" bestFit="1" customWidth="1"/>
  </cols>
  <sheetData>
    <row r="2" spans="1:5" ht="15.75">
      <c r="A2" s="181" t="s">
        <v>238</v>
      </c>
      <c r="B2" s="181"/>
      <c r="C2" s="91"/>
      <c r="E2" s="90" t="s">
        <v>237</v>
      </c>
    </row>
    <row r="3" spans="1:5" s="87" customFormat="1" ht="33.6" customHeight="1">
      <c r="A3" s="89" t="s">
        <v>192</v>
      </c>
      <c r="B3" s="89" t="s">
        <v>1</v>
      </c>
      <c r="C3" s="89" t="s">
        <v>226</v>
      </c>
      <c r="D3" s="89" t="s">
        <v>225</v>
      </c>
      <c r="E3" s="88" t="s">
        <v>191</v>
      </c>
    </row>
    <row r="4" spans="1:5" s="76" customFormat="1" ht="37.9" customHeight="1">
      <c r="A4" s="86" t="s">
        <v>236</v>
      </c>
      <c r="B4" s="85" t="s">
        <v>5</v>
      </c>
      <c r="C4" s="84">
        <v>440433.849600191</v>
      </c>
      <c r="D4" s="84">
        <v>0</v>
      </c>
      <c r="E4" s="83">
        <v>440433.849600191</v>
      </c>
    </row>
    <row r="5" spans="1:5">
      <c r="A5" s="75" t="s">
        <v>224</v>
      </c>
      <c r="B5" s="75" t="s">
        <v>163</v>
      </c>
      <c r="C5" s="74">
        <v>3567988.7732504201</v>
      </c>
      <c r="D5" s="74">
        <v>2283047.2179912301</v>
      </c>
      <c r="E5" s="73">
        <v>5851035.9912416497</v>
      </c>
    </row>
    <row r="6" spans="1:5">
      <c r="A6" s="72" t="s">
        <v>108</v>
      </c>
      <c r="B6" s="72" t="s">
        <v>162</v>
      </c>
      <c r="C6" s="179">
        <v>1535769</v>
      </c>
      <c r="D6" s="180"/>
      <c r="E6" s="70">
        <v>1535769</v>
      </c>
    </row>
    <row r="7" spans="1:5">
      <c r="A7" s="75" t="s">
        <v>161</v>
      </c>
      <c r="B7" s="75" t="s">
        <v>223</v>
      </c>
      <c r="C7" s="74">
        <v>3150895.5621515</v>
      </c>
      <c r="D7" s="74">
        <v>2016161.990554</v>
      </c>
      <c r="E7" s="73">
        <v>5167057.5527055003</v>
      </c>
    </row>
    <row r="8" spans="1:5">
      <c r="A8" s="72" t="s">
        <v>10</v>
      </c>
      <c r="B8" s="72" t="s">
        <v>76</v>
      </c>
      <c r="C8" s="71">
        <v>17500000</v>
      </c>
      <c r="D8" s="71">
        <v>0</v>
      </c>
      <c r="E8" s="70">
        <v>17500000</v>
      </c>
    </row>
    <row r="9" spans="1:5">
      <c r="A9" s="75" t="s">
        <v>110</v>
      </c>
      <c r="B9" s="75" t="s">
        <v>214</v>
      </c>
      <c r="C9" s="74">
        <v>3074080.4645914002</v>
      </c>
      <c r="D9" s="74">
        <v>0</v>
      </c>
      <c r="E9" s="73">
        <v>3074080.4645914002</v>
      </c>
    </row>
    <row r="10" spans="1:5">
      <c r="A10" s="72" t="s">
        <v>190</v>
      </c>
      <c r="B10" s="72" t="s">
        <v>76</v>
      </c>
      <c r="C10" s="71">
        <v>17500000</v>
      </c>
      <c r="D10" s="71">
        <v>0</v>
      </c>
      <c r="E10" s="70">
        <v>17500000</v>
      </c>
    </row>
    <row r="11" spans="1:5">
      <c r="A11" s="75" t="s">
        <v>235</v>
      </c>
      <c r="B11" s="75" t="s">
        <v>234</v>
      </c>
      <c r="C11" s="74">
        <v>461630.60944504</v>
      </c>
      <c r="D11" s="74">
        <v>0</v>
      </c>
      <c r="E11" s="73">
        <v>461630.60944504</v>
      </c>
    </row>
    <row r="12" spans="1:5">
      <c r="A12" s="72" t="s">
        <v>13</v>
      </c>
      <c r="B12" s="72" t="s">
        <v>113</v>
      </c>
      <c r="C12" s="71">
        <v>17500000</v>
      </c>
      <c r="D12" s="71">
        <v>0</v>
      </c>
      <c r="E12" s="70">
        <v>17500000</v>
      </c>
    </row>
    <row r="13" spans="1:5">
      <c r="A13" s="75" t="s">
        <v>14</v>
      </c>
      <c r="B13" s="75" t="s">
        <v>15</v>
      </c>
      <c r="C13" s="74">
        <v>1374353.95509255</v>
      </c>
      <c r="D13" s="74">
        <v>0</v>
      </c>
      <c r="E13" s="73">
        <v>1374353.95509255</v>
      </c>
    </row>
    <row r="14" spans="1:5" s="76" customFormat="1" ht="25.5">
      <c r="A14" s="86" t="s">
        <v>233</v>
      </c>
      <c r="B14" s="85" t="s">
        <v>85</v>
      </c>
      <c r="C14" s="84">
        <v>11887695.100469399</v>
      </c>
      <c r="D14" s="84">
        <v>0</v>
      </c>
      <c r="E14" s="83">
        <v>11887695.100469399</v>
      </c>
    </row>
    <row r="15" spans="1:5">
      <c r="A15" s="75" t="s">
        <v>159</v>
      </c>
      <c r="B15" s="75" t="s">
        <v>194</v>
      </c>
      <c r="C15" s="74">
        <v>3074058.5527073401</v>
      </c>
      <c r="D15" s="74">
        <v>0</v>
      </c>
      <c r="E15" s="73">
        <v>3074058.5527073401</v>
      </c>
    </row>
    <row r="16" spans="1:5" s="76" customFormat="1">
      <c r="A16" s="72" t="s">
        <v>16</v>
      </c>
      <c r="B16" s="72" t="s">
        <v>194</v>
      </c>
      <c r="C16" s="71">
        <v>2487985.8717034701</v>
      </c>
      <c r="D16" s="71">
        <v>0</v>
      </c>
      <c r="E16" s="70">
        <v>2487985.8717034701</v>
      </c>
    </row>
    <row r="17" spans="1:9">
      <c r="A17" s="75" t="s">
        <v>17</v>
      </c>
      <c r="B17" s="75" t="s">
        <v>212</v>
      </c>
      <c r="C17" s="74">
        <v>566313.88855052495</v>
      </c>
      <c r="D17" s="74">
        <v>0</v>
      </c>
      <c r="E17" s="73">
        <v>566313.88855052495</v>
      </c>
    </row>
    <row r="18" spans="1:9">
      <c r="A18" s="72" t="s">
        <v>18</v>
      </c>
      <c r="B18" s="72" t="s">
        <v>211</v>
      </c>
      <c r="C18" s="71">
        <v>1851748.17313003</v>
      </c>
      <c r="D18" s="71">
        <v>0</v>
      </c>
      <c r="E18" s="70">
        <v>1851748.17313003</v>
      </c>
    </row>
    <row r="19" spans="1:9" s="76" customFormat="1">
      <c r="A19" s="75" t="s">
        <v>20</v>
      </c>
      <c r="B19" s="75" t="s">
        <v>210</v>
      </c>
      <c r="C19" s="74">
        <v>2988953.29301169</v>
      </c>
      <c r="D19" s="74">
        <v>0</v>
      </c>
      <c r="E19" s="73">
        <v>2988953.29301169</v>
      </c>
    </row>
    <row r="20" spans="1:9">
      <c r="A20" s="72" t="s">
        <v>222</v>
      </c>
      <c r="B20" s="72" t="s">
        <v>22</v>
      </c>
      <c r="C20" s="71">
        <v>757851.64309629798</v>
      </c>
      <c r="D20" s="71">
        <v>0</v>
      </c>
      <c r="E20" s="70">
        <v>757851.64309629798</v>
      </c>
    </row>
    <row r="21" spans="1:9">
      <c r="A21" s="75" t="s">
        <v>23</v>
      </c>
      <c r="B21" s="75" t="s">
        <v>112</v>
      </c>
      <c r="C21" s="74">
        <v>17500000</v>
      </c>
      <c r="D21" s="74">
        <v>0</v>
      </c>
      <c r="E21" s="73">
        <v>17500000</v>
      </c>
    </row>
    <row r="22" spans="1:9">
      <c r="A22" s="72" t="s">
        <v>155</v>
      </c>
      <c r="B22" s="72" t="s">
        <v>24</v>
      </c>
      <c r="C22" s="71">
        <v>2000044.06947479</v>
      </c>
      <c r="D22" s="71">
        <v>0</v>
      </c>
      <c r="E22" s="70">
        <v>2000044.06947479</v>
      </c>
    </row>
    <row r="23" spans="1:9">
      <c r="A23" s="75" t="s">
        <v>25</v>
      </c>
      <c r="B23" s="75" t="s">
        <v>154</v>
      </c>
      <c r="C23" s="74">
        <v>235712.361811476</v>
      </c>
      <c r="D23" s="74">
        <v>0</v>
      </c>
      <c r="E23" s="73">
        <v>235712.361811476</v>
      </c>
    </row>
    <row r="24" spans="1:9" s="76" customFormat="1">
      <c r="A24" s="72" t="s">
        <v>26</v>
      </c>
      <c r="B24" s="72" t="s">
        <v>112</v>
      </c>
      <c r="C24" s="71">
        <v>3066294.7737866198</v>
      </c>
      <c r="D24" s="71">
        <v>0</v>
      </c>
      <c r="E24" s="70">
        <v>3066294.7737866198</v>
      </c>
    </row>
    <row r="25" spans="1:9">
      <c r="A25" s="75" t="s">
        <v>27</v>
      </c>
      <c r="B25" s="75" t="s">
        <v>28</v>
      </c>
      <c r="C25" s="74">
        <v>3795837.5076694898</v>
      </c>
      <c r="D25" s="74">
        <v>0</v>
      </c>
      <c r="E25" s="73">
        <v>3795837.5076694898</v>
      </c>
      <c r="H25" s="82"/>
      <c r="I25" s="82"/>
    </row>
    <row r="26" spans="1:9" s="76" customFormat="1">
      <c r="A26" s="72" t="s">
        <v>178</v>
      </c>
      <c r="B26" s="72" t="s">
        <v>178</v>
      </c>
      <c r="C26" s="71">
        <v>2438442.8528428101</v>
      </c>
      <c r="D26" s="71">
        <v>0</v>
      </c>
      <c r="E26" s="70">
        <v>2438442.8528428101</v>
      </c>
    </row>
    <row r="27" spans="1:9">
      <c r="A27" s="75" t="s">
        <v>31</v>
      </c>
      <c r="B27" s="75" t="s">
        <v>194</v>
      </c>
      <c r="C27" s="74">
        <v>14620704.639716901</v>
      </c>
      <c r="D27" s="74">
        <v>0</v>
      </c>
      <c r="E27" s="73">
        <v>14620704.639716901</v>
      </c>
    </row>
    <row r="28" spans="1:9">
      <c r="A28" s="72" t="s">
        <v>32</v>
      </c>
      <c r="B28" s="72" t="s">
        <v>194</v>
      </c>
      <c r="C28" s="71">
        <v>11625748.486467199</v>
      </c>
      <c r="D28" s="71">
        <v>0</v>
      </c>
      <c r="E28" s="70">
        <v>11625748.486467199</v>
      </c>
    </row>
    <row r="29" spans="1:9">
      <c r="A29" s="75" t="s">
        <v>35</v>
      </c>
      <c r="B29" s="75" t="s">
        <v>36</v>
      </c>
      <c r="C29" s="74">
        <v>115050.090253173</v>
      </c>
      <c r="D29" s="74">
        <v>73617.044552206193</v>
      </c>
      <c r="E29" s="73">
        <v>188667.134805379</v>
      </c>
    </row>
    <row r="30" spans="1:9">
      <c r="A30" s="72" t="s">
        <v>37</v>
      </c>
      <c r="B30" s="72" t="s">
        <v>151</v>
      </c>
      <c r="C30" s="71">
        <v>1997028.4464308899</v>
      </c>
      <c r="D30" s="71">
        <v>0</v>
      </c>
      <c r="E30" s="70">
        <v>1997028.4464308899</v>
      </c>
    </row>
    <row r="31" spans="1:9">
      <c r="A31" s="75" t="s">
        <v>38</v>
      </c>
      <c r="B31" s="75" t="s">
        <v>209</v>
      </c>
      <c r="C31" s="74">
        <v>5547633.62566044</v>
      </c>
      <c r="D31" s="74">
        <v>0</v>
      </c>
      <c r="E31" s="73">
        <v>5547633.62566044</v>
      </c>
    </row>
    <row r="32" spans="1:9">
      <c r="A32" s="72" t="s">
        <v>189</v>
      </c>
      <c r="B32" s="72" t="s">
        <v>194</v>
      </c>
      <c r="C32" s="71">
        <v>5505609.8690142799</v>
      </c>
      <c r="D32" s="71">
        <v>0</v>
      </c>
      <c r="E32" s="70">
        <v>5505609.8690142799</v>
      </c>
    </row>
    <row r="33" spans="1:5">
      <c r="A33" s="75" t="s">
        <v>40</v>
      </c>
      <c r="B33" s="75" t="s">
        <v>148</v>
      </c>
      <c r="C33" s="182">
        <v>25526165.32</v>
      </c>
      <c r="D33" s="183"/>
      <c r="E33" s="73">
        <v>25526165.32</v>
      </c>
    </row>
    <row r="34" spans="1:5">
      <c r="A34" s="72" t="s">
        <v>41</v>
      </c>
      <c r="B34" s="72" t="s">
        <v>208</v>
      </c>
      <c r="C34" s="71">
        <v>3685500.9624762698</v>
      </c>
      <c r="D34" s="71">
        <v>0</v>
      </c>
      <c r="E34" s="70">
        <v>3685500.9624762698</v>
      </c>
    </row>
    <row r="35" spans="1:5">
      <c r="A35" s="75" t="s">
        <v>207</v>
      </c>
      <c r="B35" s="75" t="s">
        <v>194</v>
      </c>
      <c r="C35" s="74">
        <v>17500000</v>
      </c>
      <c r="D35" s="74">
        <v>0</v>
      </c>
      <c r="E35" s="73">
        <v>17500000</v>
      </c>
    </row>
    <row r="36" spans="1:5">
      <c r="A36" s="72" t="s">
        <v>43</v>
      </c>
      <c r="B36" s="72" t="s">
        <v>112</v>
      </c>
      <c r="C36" s="71">
        <v>17500000</v>
      </c>
      <c r="D36" s="71">
        <v>0</v>
      </c>
      <c r="E36" s="70">
        <v>17500000</v>
      </c>
    </row>
    <row r="37" spans="1:5" s="76" customFormat="1">
      <c r="A37" s="75" t="s">
        <v>206</v>
      </c>
      <c r="B37" s="75" t="s">
        <v>76</v>
      </c>
      <c r="C37" s="74">
        <v>583255.26091125002</v>
      </c>
      <c r="D37" s="74">
        <v>0</v>
      </c>
      <c r="E37" s="73">
        <v>583255.26091125002</v>
      </c>
    </row>
    <row r="38" spans="1:5">
      <c r="A38" s="72" t="s">
        <v>146</v>
      </c>
      <c r="B38" s="72" t="s">
        <v>221</v>
      </c>
      <c r="C38" s="71">
        <v>169152.772987979</v>
      </c>
      <c r="D38" s="71">
        <v>0</v>
      </c>
      <c r="E38" s="70">
        <v>169152.772987979</v>
      </c>
    </row>
    <row r="39" spans="1:5">
      <c r="A39" s="75" t="s">
        <v>205</v>
      </c>
      <c r="B39" s="75" t="s">
        <v>204</v>
      </c>
      <c r="C39" s="74">
        <v>991651.44602740195</v>
      </c>
      <c r="D39" s="74">
        <v>0</v>
      </c>
      <c r="E39" s="73">
        <v>991651.44602740195</v>
      </c>
    </row>
    <row r="40" spans="1:5">
      <c r="A40" s="72" t="s">
        <v>47</v>
      </c>
      <c r="B40" s="72" t="s">
        <v>124</v>
      </c>
      <c r="C40" s="177">
        <v>28984778.350000001</v>
      </c>
      <c r="D40" s="178"/>
      <c r="E40" s="70">
        <v>28984778.350000001</v>
      </c>
    </row>
    <row r="41" spans="1:5">
      <c r="A41" s="75" t="s">
        <v>125</v>
      </c>
      <c r="B41" s="75" t="s">
        <v>216</v>
      </c>
      <c r="C41" s="74">
        <v>1115933.9094307399</v>
      </c>
      <c r="D41" s="74">
        <v>0</v>
      </c>
      <c r="E41" s="73">
        <v>1115933.9094307399</v>
      </c>
    </row>
    <row r="42" spans="1:5">
      <c r="A42" s="72" t="s">
        <v>49</v>
      </c>
      <c r="B42" s="72" t="s">
        <v>50</v>
      </c>
      <c r="C42" s="71">
        <v>4060912.5411187899</v>
      </c>
      <c r="D42" s="71">
        <v>0</v>
      </c>
      <c r="E42" s="70">
        <v>4060912.5411187899</v>
      </c>
    </row>
    <row r="43" spans="1:5">
      <c r="A43" s="75" t="s">
        <v>88</v>
      </c>
      <c r="B43" s="75" t="s">
        <v>220</v>
      </c>
      <c r="C43" s="74">
        <v>2384217.6627562102</v>
      </c>
      <c r="D43" s="74">
        <v>0</v>
      </c>
      <c r="E43" s="73">
        <v>2384217.6627562102</v>
      </c>
    </row>
    <row r="44" spans="1:5">
      <c r="A44" s="72" t="s">
        <v>203</v>
      </c>
      <c r="B44" s="72" t="s">
        <v>202</v>
      </c>
      <c r="C44" s="71">
        <v>6283282.8032332296</v>
      </c>
      <c r="D44" s="71">
        <v>0</v>
      </c>
      <c r="E44" s="70">
        <v>6283282.8032332296</v>
      </c>
    </row>
    <row r="45" spans="1:5">
      <c r="A45" s="75" t="s">
        <v>53</v>
      </c>
      <c r="B45" s="75" t="s">
        <v>144</v>
      </c>
      <c r="C45" s="74">
        <v>4387427.7504791403</v>
      </c>
      <c r="D45" s="74">
        <v>0</v>
      </c>
      <c r="E45" s="73">
        <v>4387427.7504791403</v>
      </c>
    </row>
    <row r="46" spans="1:5">
      <c r="A46" s="72" t="s">
        <v>232</v>
      </c>
      <c r="B46" s="72" t="s">
        <v>231</v>
      </c>
      <c r="C46" s="71">
        <v>19164.189999999999</v>
      </c>
      <c r="D46" s="71">
        <v>0</v>
      </c>
      <c r="E46" s="70">
        <v>19164.189999999999</v>
      </c>
    </row>
    <row r="47" spans="1:5">
      <c r="A47" s="75" t="s">
        <v>188</v>
      </c>
      <c r="B47" s="75" t="s">
        <v>200</v>
      </c>
      <c r="C47" s="74">
        <v>1509567.46065814</v>
      </c>
      <c r="D47" s="74">
        <v>0</v>
      </c>
      <c r="E47" s="73">
        <v>1509567.46065814</v>
      </c>
    </row>
    <row r="48" spans="1:5">
      <c r="A48" s="72" t="s">
        <v>56</v>
      </c>
      <c r="B48" s="72" t="s">
        <v>126</v>
      </c>
      <c r="C48" s="71">
        <v>221643.93624956999</v>
      </c>
      <c r="D48" s="71">
        <v>141823.196259169</v>
      </c>
      <c r="E48" s="70">
        <v>363467.13250873901</v>
      </c>
    </row>
    <row r="49" spans="1:5">
      <c r="A49" s="75" t="s">
        <v>219</v>
      </c>
      <c r="B49" s="75" t="s">
        <v>58</v>
      </c>
      <c r="C49" s="74">
        <v>452592.14</v>
      </c>
      <c r="D49" s="74">
        <v>0</v>
      </c>
      <c r="E49" s="73">
        <v>452592.14</v>
      </c>
    </row>
    <row r="50" spans="1:5">
      <c r="A50" s="72" t="s">
        <v>201</v>
      </c>
      <c r="B50" s="72" t="s">
        <v>200</v>
      </c>
      <c r="C50" s="71">
        <v>17500000</v>
      </c>
      <c r="D50" s="71">
        <v>0</v>
      </c>
      <c r="E50" s="70">
        <v>17500000</v>
      </c>
    </row>
    <row r="51" spans="1:5" s="76" customFormat="1">
      <c r="A51" s="75" t="s">
        <v>127</v>
      </c>
      <c r="B51" s="75" t="s">
        <v>85</v>
      </c>
      <c r="C51" s="74">
        <v>5950321.5159800202</v>
      </c>
      <c r="D51" s="74">
        <v>0</v>
      </c>
      <c r="E51" s="73">
        <v>5950321.5159800202</v>
      </c>
    </row>
    <row r="52" spans="1:5">
      <c r="A52" s="72" t="s">
        <v>60</v>
      </c>
      <c r="B52" s="72" t="s">
        <v>112</v>
      </c>
      <c r="C52" s="71">
        <v>17500000</v>
      </c>
      <c r="D52" s="71">
        <v>0</v>
      </c>
      <c r="E52" s="70">
        <v>17500000</v>
      </c>
    </row>
    <row r="53" spans="1:5">
      <c r="A53" s="75" t="s">
        <v>62</v>
      </c>
      <c r="B53" s="75" t="s">
        <v>194</v>
      </c>
      <c r="C53" s="74">
        <v>2522720.1919191098</v>
      </c>
      <c r="D53" s="74">
        <v>0</v>
      </c>
      <c r="E53" s="73">
        <v>2522720.1919191098</v>
      </c>
    </row>
    <row r="54" spans="1:5">
      <c r="A54" s="72" t="s">
        <v>199</v>
      </c>
      <c r="B54" s="72" t="s">
        <v>198</v>
      </c>
      <c r="C54" s="71">
        <v>395897.19825011701</v>
      </c>
      <c r="D54" s="71">
        <v>0</v>
      </c>
      <c r="E54" s="70">
        <v>395897.19825011701</v>
      </c>
    </row>
    <row r="55" spans="1:5">
      <c r="A55" s="75" t="s">
        <v>68</v>
      </c>
      <c r="B55" s="75" t="s">
        <v>85</v>
      </c>
      <c r="C55" s="74">
        <v>5660238.05085399</v>
      </c>
      <c r="D55" s="74">
        <v>0</v>
      </c>
      <c r="E55" s="73">
        <v>5660238.05085399</v>
      </c>
    </row>
    <row r="56" spans="1:5">
      <c r="A56" s="72" t="s">
        <v>69</v>
      </c>
      <c r="B56" s="72" t="s">
        <v>197</v>
      </c>
      <c r="C56" s="71">
        <v>3292309.3839103198</v>
      </c>
      <c r="D56" s="71">
        <v>0</v>
      </c>
      <c r="E56" s="70">
        <v>3292309.3839103198</v>
      </c>
    </row>
    <row r="57" spans="1:5">
      <c r="A57" s="75" t="s">
        <v>218</v>
      </c>
      <c r="B57" s="75" t="s">
        <v>104</v>
      </c>
      <c r="C57" s="74">
        <v>561153.88885283703</v>
      </c>
      <c r="D57" s="74">
        <v>0</v>
      </c>
      <c r="E57" s="73">
        <v>561153.88885283703</v>
      </c>
    </row>
    <row r="58" spans="1:5">
      <c r="A58" s="72" t="s">
        <v>230</v>
      </c>
      <c r="B58" s="72" t="s">
        <v>229</v>
      </c>
      <c r="C58" s="71">
        <v>114054.34452180901</v>
      </c>
      <c r="D58" s="71">
        <v>0</v>
      </c>
      <c r="E58" s="70">
        <v>114054.34452180901</v>
      </c>
    </row>
    <row r="59" spans="1:5" s="81" customFormat="1">
      <c r="A59" s="75" t="s">
        <v>129</v>
      </c>
      <c r="B59" s="75" t="s">
        <v>217</v>
      </c>
      <c r="C59" s="74">
        <v>316862.02843674098</v>
      </c>
      <c r="D59" s="74">
        <v>0</v>
      </c>
      <c r="E59" s="73">
        <v>316862.02843674098</v>
      </c>
    </row>
    <row r="60" spans="1:5">
      <c r="A60" s="72" t="s">
        <v>71</v>
      </c>
      <c r="B60" s="72" t="s">
        <v>130</v>
      </c>
      <c r="C60" s="71">
        <v>421539.82957121002</v>
      </c>
      <c r="D60" s="71">
        <v>0</v>
      </c>
      <c r="E60" s="70">
        <v>421539.82957121002</v>
      </c>
    </row>
    <row r="61" spans="1:5" ht="25.5">
      <c r="A61" s="80" t="s">
        <v>228</v>
      </c>
      <c r="B61" s="79" t="s">
        <v>194</v>
      </c>
      <c r="C61" s="78">
        <v>6725454.4146386702</v>
      </c>
      <c r="D61" s="78">
        <v>0</v>
      </c>
      <c r="E61" s="77">
        <v>6725454.4146386702</v>
      </c>
    </row>
    <row r="62" spans="1:5">
      <c r="A62" s="72" t="s">
        <v>186</v>
      </c>
      <c r="B62" s="72" t="s">
        <v>208</v>
      </c>
      <c r="C62" s="71">
        <v>703097.08181067696</v>
      </c>
      <c r="D62" s="71">
        <v>449890.38324335503</v>
      </c>
      <c r="E62" s="70">
        <v>1152987.4650540301</v>
      </c>
    </row>
    <row r="63" spans="1:5" s="76" customFormat="1">
      <c r="A63" s="75" t="s">
        <v>73</v>
      </c>
      <c r="B63" s="75" t="s">
        <v>194</v>
      </c>
      <c r="C63" s="74">
        <v>2812301.6757011898</v>
      </c>
      <c r="D63" s="74">
        <v>0</v>
      </c>
      <c r="E63" s="73">
        <v>2812301.6757011898</v>
      </c>
    </row>
    <row r="64" spans="1:5">
      <c r="A64" s="72" t="s">
        <v>74</v>
      </c>
      <c r="B64" s="72" t="s">
        <v>94</v>
      </c>
      <c r="C64" s="71">
        <v>3981487.9373659599</v>
      </c>
      <c r="D64" s="71">
        <v>0</v>
      </c>
      <c r="E64" s="70">
        <v>3981487.9373659599</v>
      </c>
    </row>
    <row r="65" spans="1:5">
      <c r="A65" s="75" t="s">
        <v>75</v>
      </c>
      <c r="B65" s="75" t="s">
        <v>195</v>
      </c>
      <c r="C65" s="74">
        <v>8690939.9569676705</v>
      </c>
      <c r="D65" s="74">
        <v>0</v>
      </c>
      <c r="E65" s="73">
        <v>8690939.9569676705</v>
      </c>
    </row>
    <row r="66" spans="1:5">
      <c r="A66" s="72" t="s">
        <v>183</v>
      </c>
      <c r="B66" s="72" t="s">
        <v>157</v>
      </c>
      <c r="C66" s="71">
        <v>608072.95959718199</v>
      </c>
      <c r="D66" s="71">
        <v>389087.34499165602</v>
      </c>
      <c r="E66" s="70">
        <v>997160.30458883895</v>
      </c>
    </row>
    <row r="67" spans="1:5">
      <c r="A67" s="75" t="s">
        <v>79</v>
      </c>
      <c r="B67" s="75" t="s">
        <v>134</v>
      </c>
      <c r="C67" s="74">
        <v>868756.40328301804</v>
      </c>
      <c r="D67" s="74">
        <v>555890.73163492198</v>
      </c>
      <c r="E67" s="73">
        <v>1424647.13491794</v>
      </c>
    </row>
    <row r="68" spans="1:5">
      <c r="A68" s="72" t="s">
        <v>80</v>
      </c>
      <c r="B68" s="72" t="s">
        <v>194</v>
      </c>
      <c r="C68" s="71">
        <v>5320907.3773021298</v>
      </c>
      <c r="D68" s="71">
        <v>0</v>
      </c>
      <c r="E68" s="70">
        <v>5320907.3773021298</v>
      </c>
    </row>
    <row r="69" spans="1:5">
      <c r="A69" s="69"/>
      <c r="B69" s="68"/>
      <c r="C69" s="67">
        <f>SUM(C4:C68)</f>
        <v>357489226.20521915</v>
      </c>
      <c r="D69" s="67">
        <f>SUM(D4:D68)</f>
        <v>5909517.9092265386</v>
      </c>
      <c r="E69" s="66">
        <f>SUM(E4:E68)</f>
        <v>363398744.11444575</v>
      </c>
    </row>
  </sheetData>
  <mergeCells count="4">
    <mergeCell ref="C40:D40"/>
    <mergeCell ref="C6:D6"/>
    <mergeCell ref="A2:B2"/>
    <mergeCell ref="C33:D33"/>
  </mergeCells>
  <pageMargins left="0.7" right="0.7" top="0.75" bottom="0.75" header="0.3" footer="0.3"/>
  <pageSetup paperSize="9" scale="83" fitToHeight="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autoPageBreaks="0"/>
  </sheetPr>
  <dimension ref="A1:X75"/>
  <sheetViews>
    <sheetView topLeftCell="A13" zoomScale="80" zoomScaleNormal="80" workbookViewId="0">
      <selection activeCell="D39" sqref="D39"/>
    </sheetView>
  </sheetViews>
  <sheetFormatPr defaultColWidth="6.85546875" defaultRowHeight="12.75" customHeight="1"/>
  <cols>
    <col min="1" max="1" width="37.140625" style="92" customWidth="1"/>
    <col min="2" max="2" width="35.28515625" style="92" customWidth="1"/>
    <col min="3" max="3" width="28.28515625" style="92" customWidth="1"/>
    <col min="4" max="4" width="25" style="92" customWidth="1"/>
    <col min="5" max="5" width="25.7109375" style="93" bestFit="1" customWidth="1"/>
    <col min="6" max="6" width="26.7109375" style="94" customWidth="1"/>
    <col min="7" max="7" width="22.28515625" style="93" customWidth="1"/>
    <col min="8" max="8" width="24.5703125" style="94" customWidth="1"/>
    <col min="9" max="9" width="6.85546875" style="93"/>
    <col min="10" max="28" width="10.7109375" style="92" customWidth="1"/>
    <col min="29" max="16384" width="6.85546875" style="92"/>
  </cols>
  <sheetData>
    <row r="1" spans="1:24" ht="20.45" customHeight="1">
      <c r="A1" s="127" t="s">
        <v>286</v>
      </c>
      <c r="E1" s="94"/>
      <c r="G1" s="126" t="s">
        <v>285</v>
      </c>
      <c r="H1" s="125"/>
      <c r="J1" s="93"/>
      <c r="K1" s="93"/>
      <c r="L1" s="93"/>
      <c r="M1" s="93"/>
      <c r="N1" s="93"/>
      <c r="O1" s="93"/>
      <c r="P1" s="93"/>
      <c r="Q1" s="93"/>
      <c r="R1" s="93"/>
      <c r="S1" s="93"/>
      <c r="T1" s="93"/>
      <c r="U1" s="93"/>
      <c r="V1" s="93"/>
      <c r="W1" s="93"/>
      <c r="X1" s="93"/>
    </row>
    <row r="2" spans="1:24" ht="46.15" customHeight="1">
      <c r="A2" s="123" t="s">
        <v>192</v>
      </c>
      <c r="B2" s="124" t="s">
        <v>1</v>
      </c>
      <c r="C2" s="123" t="s">
        <v>284</v>
      </c>
      <c r="D2" s="122" t="s">
        <v>283</v>
      </c>
      <c r="E2" s="121" t="s">
        <v>282</v>
      </c>
      <c r="F2" s="120" t="s">
        <v>281</v>
      </c>
      <c r="G2" s="119" t="s">
        <v>280</v>
      </c>
      <c r="J2" s="93"/>
      <c r="K2" s="93"/>
      <c r="L2" s="93"/>
      <c r="M2" s="93"/>
      <c r="N2" s="93"/>
      <c r="O2" s="93"/>
      <c r="P2" s="93"/>
      <c r="Q2" s="93"/>
      <c r="R2" s="93"/>
      <c r="S2" s="93"/>
      <c r="T2" s="93"/>
      <c r="U2" s="93"/>
      <c r="V2" s="93"/>
      <c r="W2" s="93"/>
      <c r="X2" s="93"/>
    </row>
    <row r="3" spans="1:24" ht="15" customHeight="1">
      <c r="A3" s="118" t="s">
        <v>279</v>
      </c>
      <c r="B3" s="114" t="s">
        <v>278</v>
      </c>
      <c r="C3" s="113">
        <v>526146.46848556306</v>
      </c>
      <c r="D3" s="112">
        <v>0</v>
      </c>
      <c r="E3" s="100">
        <v>18468.143559456988</v>
      </c>
      <c r="F3" s="104">
        <v>544614.61204501998</v>
      </c>
      <c r="G3" s="113">
        <v>0</v>
      </c>
      <c r="J3" s="93"/>
      <c r="K3" s="93"/>
      <c r="L3" s="93"/>
      <c r="M3" s="93"/>
      <c r="N3" s="93"/>
      <c r="O3" s="93"/>
      <c r="P3" s="93"/>
      <c r="Q3" s="93"/>
      <c r="R3" s="93"/>
      <c r="S3" s="93"/>
      <c r="T3" s="93"/>
      <c r="U3" s="93"/>
      <c r="V3" s="93"/>
      <c r="W3" s="93"/>
      <c r="X3" s="93"/>
    </row>
    <row r="4" spans="1:24" ht="15" customHeight="1">
      <c r="A4" s="118" t="s">
        <v>224</v>
      </c>
      <c r="B4" s="114" t="s">
        <v>107</v>
      </c>
      <c r="C4" s="113">
        <v>5396377.4892096901</v>
      </c>
      <c r="D4" s="112">
        <v>2220874.7390481997</v>
      </c>
      <c r="E4" s="100">
        <v>111462.575872149</v>
      </c>
      <c r="F4" s="100">
        <v>5507840.0650818394</v>
      </c>
      <c r="G4" s="113">
        <v>0</v>
      </c>
      <c r="J4" s="93"/>
      <c r="K4" s="93"/>
      <c r="L4" s="93"/>
      <c r="M4" s="93"/>
      <c r="N4" s="93"/>
      <c r="O4" s="93"/>
      <c r="P4" s="93"/>
      <c r="Q4" s="93"/>
      <c r="R4" s="93"/>
      <c r="S4" s="93"/>
      <c r="T4" s="93"/>
      <c r="U4" s="93"/>
      <c r="V4" s="93"/>
      <c r="W4" s="93"/>
      <c r="X4" s="93"/>
    </row>
    <row r="5" spans="1:24" ht="15" customHeight="1">
      <c r="A5" s="118" t="s">
        <v>108</v>
      </c>
      <c r="B5" s="114" t="s">
        <v>83</v>
      </c>
      <c r="C5" s="113">
        <v>1556636</v>
      </c>
      <c r="D5" s="112">
        <v>1556636</v>
      </c>
      <c r="E5" s="100">
        <v>0</v>
      </c>
      <c r="F5" s="100">
        <v>1556636</v>
      </c>
      <c r="G5" s="113">
        <v>88375.830561984505</v>
      </c>
      <c r="J5" s="93"/>
      <c r="K5" s="93"/>
      <c r="L5" s="93"/>
      <c r="M5" s="93"/>
      <c r="N5" s="93"/>
      <c r="O5" s="93"/>
      <c r="P5" s="93"/>
      <c r="Q5" s="93"/>
      <c r="R5" s="93"/>
      <c r="S5" s="93"/>
      <c r="T5" s="93"/>
      <c r="U5" s="93"/>
      <c r="V5" s="93"/>
      <c r="W5" s="93"/>
      <c r="X5" s="93"/>
    </row>
    <row r="6" spans="1:24" ht="15" customHeight="1">
      <c r="A6" s="118" t="s">
        <v>161</v>
      </c>
      <c r="B6" s="114" t="s">
        <v>277</v>
      </c>
      <c r="C6" s="113">
        <v>4902528.1161722597</v>
      </c>
      <c r="D6" s="112">
        <v>2017631.4337630002</v>
      </c>
      <c r="E6" s="100">
        <v>101262.08057290972</v>
      </c>
      <c r="F6" s="100">
        <v>5003790.1967451693</v>
      </c>
      <c r="G6" s="113">
        <v>0</v>
      </c>
      <c r="J6" s="93"/>
      <c r="K6" s="93"/>
      <c r="L6" s="93"/>
      <c r="M6" s="93"/>
      <c r="N6" s="93"/>
      <c r="O6" s="93"/>
      <c r="P6" s="93"/>
      <c r="Q6" s="93"/>
      <c r="R6" s="93"/>
      <c r="S6" s="93"/>
      <c r="T6" s="93"/>
      <c r="U6" s="93"/>
      <c r="V6" s="93"/>
      <c r="W6" s="93"/>
      <c r="X6" s="93"/>
    </row>
    <row r="7" spans="1:24" ht="15" customHeight="1">
      <c r="A7" s="118" t="s">
        <v>276</v>
      </c>
      <c r="B7" s="114" t="s">
        <v>275</v>
      </c>
      <c r="C7" s="113">
        <v>55691.765032393698</v>
      </c>
      <c r="D7" s="112">
        <v>0</v>
      </c>
      <c r="E7" s="100">
        <v>1954.8235582732036</v>
      </c>
      <c r="F7" s="100">
        <v>57646.588590666906</v>
      </c>
      <c r="G7" s="113">
        <v>0</v>
      </c>
      <c r="J7" s="93"/>
      <c r="K7" s="93"/>
      <c r="L7" s="93"/>
      <c r="M7" s="93"/>
      <c r="N7" s="93"/>
      <c r="O7" s="93"/>
      <c r="P7" s="93"/>
      <c r="Q7" s="93"/>
      <c r="R7" s="93"/>
      <c r="S7" s="93"/>
      <c r="T7" s="93"/>
      <c r="U7" s="93"/>
      <c r="V7" s="93"/>
      <c r="W7" s="93"/>
      <c r="X7" s="93"/>
    </row>
    <row r="8" spans="1:24" ht="15" customHeight="1">
      <c r="A8" s="118" t="s">
        <v>10</v>
      </c>
      <c r="B8" s="114" t="s">
        <v>259</v>
      </c>
      <c r="C8" s="113">
        <v>17500000</v>
      </c>
      <c r="D8" s="112">
        <v>0</v>
      </c>
      <c r="E8" s="100">
        <v>0</v>
      </c>
      <c r="F8" s="100">
        <v>17500000</v>
      </c>
      <c r="G8" s="113">
        <v>609914.00641228002</v>
      </c>
      <c r="J8" s="93"/>
      <c r="K8" s="93"/>
      <c r="L8" s="93"/>
      <c r="M8" s="93"/>
      <c r="N8" s="93"/>
      <c r="O8" s="93"/>
      <c r="P8" s="93"/>
      <c r="Q8" s="93"/>
      <c r="R8" s="93"/>
      <c r="S8" s="93"/>
      <c r="T8" s="93"/>
      <c r="U8" s="93"/>
      <c r="V8" s="93"/>
      <c r="W8" s="93"/>
      <c r="X8" s="93"/>
    </row>
    <row r="9" spans="1:24" ht="15" customHeight="1">
      <c r="A9" s="118" t="s">
        <v>110</v>
      </c>
      <c r="B9" s="114" t="s">
        <v>274</v>
      </c>
      <c r="C9" s="113">
        <v>3463974.6855631103</v>
      </c>
      <c r="D9" s="112">
        <v>0</v>
      </c>
      <c r="E9" s="100">
        <v>121588.1614932096</v>
      </c>
      <c r="F9" s="100">
        <v>3585562.8470563199</v>
      </c>
      <c r="G9" s="113">
        <v>0</v>
      </c>
      <c r="J9" s="93"/>
      <c r="K9" s="93"/>
      <c r="L9" s="93"/>
      <c r="M9" s="93"/>
      <c r="N9" s="93"/>
      <c r="O9" s="93"/>
      <c r="P9" s="93"/>
      <c r="Q9" s="93"/>
      <c r="R9" s="93"/>
      <c r="S9" s="93"/>
      <c r="T9" s="93"/>
      <c r="U9" s="93"/>
      <c r="V9" s="93"/>
      <c r="W9" s="93"/>
      <c r="X9" s="93"/>
    </row>
    <row r="10" spans="1:24" ht="15" customHeight="1">
      <c r="A10" s="118" t="s">
        <v>190</v>
      </c>
      <c r="B10" s="114" t="s">
        <v>259</v>
      </c>
      <c r="C10" s="113">
        <v>17500000</v>
      </c>
      <c r="D10" s="112">
        <v>0</v>
      </c>
      <c r="E10" s="100">
        <v>0</v>
      </c>
      <c r="F10" s="100">
        <v>17500000</v>
      </c>
      <c r="G10" s="113">
        <v>609914.00641228002</v>
      </c>
      <c r="J10" s="93"/>
      <c r="K10" s="93"/>
      <c r="L10" s="93"/>
      <c r="M10" s="93"/>
      <c r="N10" s="93"/>
      <c r="O10" s="93"/>
      <c r="P10" s="93"/>
      <c r="Q10" s="93"/>
      <c r="R10" s="93"/>
      <c r="S10" s="93"/>
      <c r="T10" s="93"/>
      <c r="U10" s="93"/>
      <c r="V10" s="93"/>
      <c r="W10" s="93"/>
      <c r="X10" s="93"/>
    </row>
    <row r="11" spans="1:24" ht="15" customHeight="1">
      <c r="A11" s="118" t="s">
        <v>235</v>
      </c>
      <c r="B11" s="114" t="s">
        <v>273</v>
      </c>
      <c r="C11" s="113">
        <v>378633.26899533399</v>
      </c>
      <c r="D11" s="112">
        <v>0</v>
      </c>
      <c r="E11" s="100">
        <v>13290.317405949012</v>
      </c>
      <c r="F11" s="100">
        <v>391923.58640128298</v>
      </c>
      <c r="G11" s="113">
        <v>0</v>
      </c>
      <c r="J11" s="93"/>
      <c r="K11" s="93"/>
      <c r="L11" s="93"/>
      <c r="M11" s="93"/>
      <c r="N11" s="93"/>
      <c r="O11" s="93"/>
      <c r="P11" s="93"/>
      <c r="Q11" s="93"/>
      <c r="R11" s="93"/>
      <c r="S11" s="93"/>
      <c r="T11" s="93"/>
      <c r="U11" s="93"/>
      <c r="V11" s="93"/>
      <c r="W11" s="93"/>
      <c r="X11" s="93"/>
    </row>
    <row r="12" spans="1:24" ht="15" customHeight="1">
      <c r="A12" s="118" t="s">
        <v>13</v>
      </c>
      <c r="B12" s="114" t="s">
        <v>272</v>
      </c>
      <c r="C12" s="113">
        <v>17500000</v>
      </c>
      <c r="D12" s="112">
        <v>0</v>
      </c>
      <c r="E12" s="100">
        <v>0</v>
      </c>
      <c r="F12" s="100">
        <v>17500000</v>
      </c>
      <c r="G12" s="113">
        <v>609914.00641228002</v>
      </c>
      <c r="J12" s="93"/>
      <c r="K12" s="93"/>
      <c r="L12" s="93"/>
      <c r="M12" s="93"/>
      <c r="N12" s="93"/>
      <c r="O12" s="93"/>
      <c r="P12" s="93"/>
      <c r="Q12" s="93"/>
      <c r="R12" s="93"/>
      <c r="S12" s="93"/>
      <c r="T12" s="93"/>
      <c r="U12" s="93"/>
      <c r="V12" s="93"/>
      <c r="W12" s="93"/>
      <c r="X12" s="93"/>
    </row>
    <row r="13" spans="1:24" ht="15" customHeight="1">
      <c r="A13" s="118" t="s">
        <v>14</v>
      </c>
      <c r="B13" s="114" t="s">
        <v>271</v>
      </c>
      <c r="C13" s="113">
        <v>1479330.1083921399</v>
      </c>
      <c r="D13" s="112">
        <v>0</v>
      </c>
      <c r="E13" s="100">
        <v>51925.618530240055</v>
      </c>
      <c r="F13" s="100">
        <v>1531255.72692238</v>
      </c>
      <c r="G13" s="113">
        <v>0</v>
      </c>
      <c r="J13" s="93"/>
      <c r="K13" s="93"/>
      <c r="L13" s="93"/>
      <c r="M13" s="93"/>
      <c r="N13" s="93"/>
      <c r="O13" s="93"/>
      <c r="P13" s="93"/>
      <c r="Q13" s="93"/>
      <c r="R13" s="93"/>
      <c r="S13" s="93"/>
      <c r="T13" s="93"/>
      <c r="U13" s="93"/>
      <c r="V13" s="93"/>
      <c r="W13" s="93"/>
      <c r="X13" s="93"/>
    </row>
    <row r="14" spans="1:24" ht="15" customHeight="1">
      <c r="A14" s="118" t="s">
        <v>213</v>
      </c>
      <c r="B14" s="114" t="s">
        <v>85</v>
      </c>
      <c r="C14" s="113">
        <v>12116779.7517859</v>
      </c>
      <c r="D14" s="112">
        <v>0</v>
      </c>
      <c r="E14" s="100">
        <v>425308.2389365983</v>
      </c>
      <c r="F14" s="100">
        <v>12542087.9907225</v>
      </c>
      <c r="G14" s="100">
        <v>587515.61538690503</v>
      </c>
      <c r="J14" s="93"/>
      <c r="K14" s="93"/>
      <c r="L14" s="93"/>
      <c r="M14" s="93"/>
      <c r="N14" s="93"/>
      <c r="O14" s="93"/>
      <c r="P14" s="93"/>
      <c r="Q14" s="93"/>
      <c r="R14" s="93"/>
      <c r="S14" s="93"/>
      <c r="T14" s="93"/>
      <c r="U14" s="93"/>
      <c r="V14" s="93"/>
      <c r="W14" s="93"/>
      <c r="X14" s="93"/>
    </row>
    <row r="15" spans="1:24" ht="15" customHeight="1">
      <c r="A15" s="118" t="s">
        <v>159</v>
      </c>
      <c r="B15" s="114" t="s">
        <v>240</v>
      </c>
      <c r="C15" s="113">
        <v>2987990.8530943603</v>
      </c>
      <c r="D15" s="112">
        <v>0</v>
      </c>
      <c r="E15" s="100">
        <v>104880.76483365</v>
      </c>
      <c r="F15" s="100">
        <v>3092871.6179280104</v>
      </c>
      <c r="G15" s="100">
        <v>0</v>
      </c>
      <c r="J15" s="93"/>
      <c r="K15" s="93"/>
      <c r="L15" s="93"/>
      <c r="M15" s="93"/>
      <c r="N15" s="93"/>
      <c r="O15" s="93"/>
      <c r="P15" s="93"/>
      <c r="Q15" s="93"/>
      <c r="R15" s="93"/>
      <c r="S15" s="93"/>
      <c r="T15" s="93"/>
      <c r="U15" s="93"/>
      <c r="V15" s="93"/>
      <c r="W15" s="93"/>
      <c r="X15" s="93"/>
    </row>
    <row r="16" spans="1:24" ht="15" customHeight="1">
      <c r="A16" s="118" t="s">
        <v>16</v>
      </c>
      <c r="B16" s="114" t="s">
        <v>240</v>
      </c>
      <c r="C16" s="113">
        <v>2441762.68709032</v>
      </c>
      <c r="D16" s="112">
        <v>0</v>
      </c>
      <c r="E16" s="100">
        <v>85707.738328280146</v>
      </c>
      <c r="F16" s="100">
        <v>2527470.4254186</v>
      </c>
      <c r="G16" s="100">
        <v>0</v>
      </c>
      <c r="J16" s="93"/>
      <c r="K16" s="93"/>
      <c r="L16" s="93"/>
      <c r="M16" s="93"/>
      <c r="N16" s="93"/>
      <c r="O16" s="93"/>
      <c r="P16" s="93"/>
      <c r="Q16" s="93"/>
      <c r="R16" s="93"/>
      <c r="S16" s="93"/>
      <c r="T16" s="93"/>
      <c r="U16" s="93"/>
      <c r="V16" s="93"/>
      <c r="W16" s="93"/>
      <c r="X16" s="93"/>
    </row>
    <row r="17" spans="1:24" ht="15" customHeight="1">
      <c r="A17" s="118" t="s">
        <v>17</v>
      </c>
      <c r="B17" s="114" t="s">
        <v>270</v>
      </c>
      <c r="C17" s="113">
        <v>524040.07465453999</v>
      </c>
      <c r="D17" s="112">
        <v>0</v>
      </c>
      <c r="E17" s="100">
        <v>18394.207524543031</v>
      </c>
      <c r="F17" s="100">
        <v>542434.28217908298</v>
      </c>
      <c r="G17" s="100">
        <v>0</v>
      </c>
      <c r="J17" s="93"/>
      <c r="K17" s="93"/>
      <c r="L17" s="93"/>
      <c r="M17" s="93"/>
      <c r="N17" s="93"/>
      <c r="O17" s="93"/>
      <c r="P17" s="93"/>
      <c r="Q17" s="93"/>
      <c r="R17" s="93"/>
      <c r="S17" s="93"/>
      <c r="T17" s="93"/>
      <c r="U17" s="93"/>
      <c r="V17" s="93"/>
      <c r="W17" s="93"/>
      <c r="X17" s="93"/>
    </row>
    <row r="18" spans="1:24" ht="15" customHeight="1">
      <c r="A18" s="118" t="s">
        <v>18</v>
      </c>
      <c r="B18" s="114" t="s">
        <v>116</v>
      </c>
      <c r="C18" s="113">
        <v>1531286.15114955</v>
      </c>
      <c r="D18" s="112">
        <v>0</v>
      </c>
      <c r="E18" s="100">
        <v>53749.315378739833</v>
      </c>
      <c r="F18" s="100">
        <v>1585035.46652829</v>
      </c>
      <c r="G18" s="100">
        <v>0</v>
      </c>
      <c r="J18" s="93"/>
      <c r="K18" s="93"/>
      <c r="L18" s="93"/>
      <c r="M18" s="93"/>
      <c r="N18" s="93"/>
      <c r="O18" s="93"/>
      <c r="P18" s="93"/>
      <c r="Q18" s="93"/>
      <c r="R18" s="93"/>
      <c r="S18" s="93"/>
      <c r="T18" s="93"/>
      <c r="U18" s="93"/>
      <c r="V18" s="93"/>
      <c r="W18" s="93"/>
      <c r="X18" s="93"/>
    </row>
    <row r="19" spans="1:24" ht="15" customHeight="1">
      <c r="A19" s="118" t="s">
        <v>269</v>
      </c>
      <c r="B19" s="114" t="s">
        <v>268</v>
      </c>
      <c r="C19" s="113">
        <v>147178.545865133</v>
      </c>
      <c r="D19" s="112">
        <v>60571.210093308502</v>
      </c>
      <c r="E19" s="100">
        <v>3039.983742436003</v>
      </c>
      <c r="F19" s="100">
        <v>150218.52960756898</v>
      </c>
      <c r="G19" s="100">
        <v>0</v>
      </c>
      <c r="J19" s="93"/>
      <c r="K19" s="93"/>
      <c r="L19" s="93"/>
      <c r="M19" s="93"/>
      <c r="N19" s="93"/>
      <c r="O19" s="93"/>
      <c r="P19" s="93"/>
      <c r="Q19" s="93"/>
      <c r="R19" s="93"/>
      <c r="S19" s="93"/>
      <c r="T19" s="93"/>
      <c r="U19" s="93"/>
      <c r="V19" s="93"/>
      <c r="W19" s="93"/>
      <c r="X19" s="93"/>
    </row>
    <row r="20" spans="1:24" ht="15" customHeight="1">
      <c r="A20" s="118" t="s">
        <v>20</v>
      </c>
      <c r="B20" s="114" t="s">
        <v>267</v>
      </c>
      <c r="C20" s="113">
        <v>2875208.01378262</v>
      </c>
      <c r="D20" s="112">
        <v>0</v>
      </c>
      <c r="E20" s="100">
        <v>100922.00089203</v>
      </c>
      <c r="F20" s="100">
        <v>2976130.01467465</v>
      </c>
      <c r="G20" s="100">
        <v>0</v>
      </c>
      <c r="J20" s="93"/>
      <c r="K20" s="93"/>
      <c r="L20" s="93"/>
      <c r="M20" s="93"/>
      <c r="N20" s="93"/>
      <c r="O20" s="93"/>
      <c r="P20" s="93"/>
      <c r="Q20" s="93"/>
      <c r="R20" s="93"/>
      <c r="S20" s="93"/>
      <c r="T20" s="93"/>
      <c r="U20" s="93"/>
      <c r="V20" s="93"/>
      <c r="W20" s="93"/>
      <c r="X20" s="93"/>
    </row>
    <row r="21" spans="1:24" ht="15" customHeight="1">
      <c r="A21" s="118" t="s">
        <v>222</v>
      </c>
      <c r="B21" s="114" t="s">
        <v>266</v>
      </c>
      <c r="C21" s="113">
        <v>676350.05671022902</v>
      </c>
      <c r="D21" s="112">
        <v>0</v>
      </c>
      <c r="E21" s="100">
        <v>23740.404415760935</v>
      </c>
      <c r="F21" s="100">
        <v>700090.46112599003</v>
      </c>
      <c r="G21" s="100">
        <v>0</v>
      </c>
      <c r="J21" s="93"/>
      <c r="K21" s="93"/>
      <c r="L21" s="93"/>
      <c r="M21" s="93"/>
      <c r="N21" s="93"/>
      <c r="O21" s="93"/>
      <c r="P21" s="93"/>
      <c r="Q21" s="93"/>
      <c r="R21" s="93"/>
      <c r="S21" s="93"/>
      <c r="T21" s="93"/>
      <c r="U21" s="93"/>
      <c r="V21" s="93"/>
      <c r="W21" s="93"/>
      <c r="X21" s="93"/>
    </row>
    <row r="22" spans="1:24" ht="15" customHeight="1">
      <c r="A22" s="118" t="s">
        <v>23</v>
      </c>
      <c r="B22" s="114" t="s">
        <v>250</v>
      </c>
      <c r="C22" s="113">
        <v>17500000</v>
      </c>
      <c r="D22" s="112">
        <v>0</v>
      </c>
      <c r="E22" s="100">
        <v>0</v>
      </c>
      <c r="F22" s="100">
        <v>17500000</v>
      </c>
      <c r="G22" s="100">
        <v>0</v>
      </c>
      <c r="J22" s="93"/>
      <c r="K22" s="93"/>
      <c r="L22" s="93"/>
      <c r="M22" s="93"/>
      <c r="N22" s="93"/>
      <c r="O22" s="93"/>
      <c r="P22" s="93"/>
      <c r="Q22" s="93"/>
      <c r="R22" s="93"/>
      <c r="S22" s="93"/>
      <c r="T22" s="93"/>
      <c r="U22" s="93"/>
      <c r="V22" s="93"/>
      <c r="W22" s="93"/>
      <c r="X22" s="93"/>
    </row>
    <row r="23" spans="1:24" ht="15" customHeight="1">
      <c r="A23" s="118" t="s">
        <v>155</v>
      </c>
      <c r="B23" s="114" t="s">
        <v>24</v>
      </c>
      <c r="C23" s="113">
        <v>1842109.3893685902</v>
      </c>
      <c r="D23" s="112">
        <v>0</v>
      </c>
      <c r="E23" s="100">
        <v>64659.448828019798</v>
      </c>
      <c r="F23" s="100">
        <v>1906768.8381966099</v>
      </c>
      <c r="G23" s="100">
        <v>0</v>
      </c>
      <c r="J23" s="93"/>
      <c r="K23" s="93"/>
      <c r="L23" s="93"/>
      <c r="M23" s="93"/>
      <c r="N23" s="93"/>
      <c r="O23" s="93"/>
      <c r="P23" s="93"/>
      <c r="Q23" s="93"/>
      <c r="R23" s="93"/>
      <c r="S23" s="93"/>
      <c r="T23" s="93"/>
      <c r="U23" s="93"/>
      <c r="V23" s="93"/>
      <c r="W23" s="93"/>
      <c r="X23" s="93"/>
    </row>
    <row r="24" spans="1:24" ht="15" customHeight="1">
      <c r="A24" s="118" t="s">
        <v>25</v>
      </c>
      <c r="B24" s="114" t="s">
        <v>265</v>
      </c>
      <c r="C24" s="113">
        <v>230733.95921909</v>
      </c>
      <c r="D24" s="112">
        <v>0</v>
      </c>
      <c r="E24" s="100">
        <v>8098.9384860179944</v>
      </c>
      <c r="F24" s="100">
        <v>238832.89770510801</v>
      </c>
      <c r="G24" s="100">
        <v>0</v>
      </c>
      <c r="J24" s="93"/>
      <c r="K24" s="93"/>
      <c r="L24" s="93"/>
      <c r="M24" s="93"/>
      <c r="N24" s="93"/>
      <c r="O24" s="93"/>
      <c r="P24" s="93"/>
      <c r="Q24" s="93"/>
      <c r="R24" s="93"/>
      <c r="S24" s="93"/>
      <c r="T24" s="93"/>
      <c r="U24" s="93"/>
      <c r="V24" s="93"/>
      <c r="W24" s="93"/>
      <c r="X24" s="93"/>
    </row>
    <row r="25" spans="1:24" ht="15" customHeight="1">
      <c r="A25" s="118" t="s">
        <v>26</v>
      </c>
      <c r="B25" s="114" t="s">
        <v>250</v>
      </c>
      <c r="C25" s="113">
        <v>757335.88428963197</v>
      </c>
      <c r="D25" s="112">
        <v>0</v>
      </c>
      <c r="E25" s="100">
        <v>26583.068920045047</v>
      </c>
      <c r="F25" s="100">
        <v>783918.95320967701</v>
      </c>
      <c r="G25" s="100">
        <v>0</v>
      </c>
      <c r="J25" s="93"/>
      <c r="K25" s="93"/>
      <c r="L25" s="93"/>
      <c r="M25" s="93"/>
      <c r="N25" s="93"/>
      <c r="O25" s="93"/>
      <c r="P25" s="93"/>
      <c r="Q25" s="93"/>
      <c r="R25" s="93"/>
      <c r="S25" s="93"/>
      <c r="T25" s="93"/>
      <c r="U25" s="93"/>
      <c r="V25" s="93"/>
      <c r="W25" s="93"/>
      <c r="X25" s="93"/>
    </row>
    <row r="26" spans="1:24" ht="15" customHeight="1">
      <c r="A26" s="118" t="s">
        <v>27</v>
      </c>
      <c r="B26" s="114" t="s">
        <v>264</v>
      </c>
      <c r="C26" s="113">
        <v>3562642.0857207798</v>
      </c>
      <c r="D26" s="112">
        <v>0</v>
      </c>
      <c r="E26" s="100">
        <v>125051.46272185027</v>
      </c>
      <c r="F26" s="100">
        <v>3687693.5484426301</v>
      </c>
      <c r="G26" s="100">
        <v>0</v>
      </c>
      <c r="J26" s="93"/>
      <c r="K26" s="93"/>
      <c r="L26" s="93"/>
      <c r="M26" s="93"/>
      <c r="N26" s="93"/>
      <c r="O26" s="93"/>
      <c r="P26" s="93"/>
      <c r="Q26" s="93"/>
      <c r="R26" s="93"/>
      <c r="S26" s="93"/>
      <c r="T26" s="93"/>
      <c r="U26" s="93"/>
      <c r="V26" s="93"/>
      <c r="W26" s="93"/>
      <c r="X26" s="93"/>
    </row>
    <row r="27" spans="1:24" ht="15" customHeight="1">
      <c r="A27" s="118" t="s">
        <v>178</v>
      </c>
      <c r="B27" s="114" t="s">
        <v>178</v>
      </c>
      <c r="C27" s="113">
        <v>2243561.0580379302</v>
      </c>
      <c r="D27" s="112">
        <v>0</v>
      </c>
      <c r="E27" s="100">
        <v>78750.709519189899</v>
      </c>
      <c r="F27" s="100">
        <v>2322311.76755712</v>
      </c>
      <c r="G27" s="100">
        <v>0</v>
      </c>
      <c r="J27" s="93"/>
      <c r="K27" s="93"/>
      <c r="L27" s="93"/>
      <c r="M27" s="93"/>
      <c r="N27" s="93"/>
      <c r="O27" s="93"/>
      <c r="P27" s="93"/>
      <c r="Q27" s="93"/>
      <c r="R27" s="93"/>
      <c r="S27" s="93"/>
      <c r="T27" s="93"/>
      <c r="U27" s="93"/>
      <c r="V27" s="93"/>
      <c r="W27" s="93"/>
      <c r="X27" s="93"/>
    </row>
    <row r="28" spans="1:24" ht="15" customHeight="1">
      <c r="A28" s="118" t="s">
        <v>31</v>
      </c>
      <c r="B28" s="114" t="s">
        <v>240</v>
      </c>
      <c r="C28" s="113">
        <v>14192710.744334901</v>
      </c>
      <c r="D28" s="112">
        <v>0</v>
      </c>
      <c r="E28" s="100">
        <v>498175.00491580012</v>
      </c>
      <c r="F28" s="100">
        <v>14690885.749250701</v>
      </c>
      <c r="G28" s="100">
        <v>387944.74650375498</v>
      </c>
      <c r="J28" s="93"/>
      <c r="K28" s="93"/>
      <c r="L28" s="93"/>
      <c r="M28" s="93"/>
      <c r="N28" s="93"/>
      <c r="O28" s="93"/>
      <c r="P28" s="93"/>
      <c r="Q28" s="93"/>
      <c r="R28" s="93"/>
      <c r="S28" s="93"/>
      <c r="T28" s="93"/>
      <c r="U28" s="93"/>
      <c r="V28" s="93"/>
      <c r="W28" s="93"/>
      <c r="X28" s="93"/>
    </row>
    <row r="29" spans="1:24" ht="15" customHeight="1">
      <c r="A29" s="118" t="s">
        <v>32</v>
      </c>
      <c r="B29" s="114" t="s">
        <v>240</v>
      </c>
      <c r="C29" s="113">
        <v>11293044.786238501</v>
      </c>
      <c r="D29" s="112">
        <v>0</v>
      </c>
      <c r="E29" s="100">
        <v>396394.5114673996</v>
      </c>
      <c r="F29" s="100">
        <v>11689439.2977059</v>
      </c>
      <c r="G29" s="100">
        <v>0</v>
      </c>
      <c r="J29" s="93"/>
      <c r="K29" s="93"/>
      <c r="L29" s="93"/>
      <c r="M29" s="93"/>
      <c r="N29" s="93"/>
      <c r="O29" s="93"/>
      <c r="P29" s="93"/>
      <c r="Q29" s="93"/>
      <c r="R29" s="93"/>
      <c r="S29" s="93"/>
      <c r="T29" s="93"/>
      <c r="U29" s="93"/>
      <c r="V29" s="93"/>
      <c r="W29" s="93"/>
      <c r="X29" s="93"/>
    </row>
    <row r="30" spans="1:24" ht="15" customHeight="1">
      <c r="A30" s="118" t="s">
        <v>35</v>
      </c>
      <c r="B30" s="114" t="s">
        <v>35</v>
      </c>
      <c r="C30" s="113">
        <v>144179.377109975</v>
      </c>
      <c r="D30" s="112">
        <v>59336.904646776806</v>
      </c>
      <c r="E30" s="100">
        <v>2978.0356901369987</v>
      </c>
      <c r="F30" s="100">
        <v>147157.41280011198</v>
      </c>
      <c r="G30" s="100">
        <v>0</v>
      </c>
      <c r="J30" s="93"/>
      <c r="K30" s="93"/>
      <c r="L30" s="93"/>
      <c r="M30" s="93"/>
      <c r="N30" s="93"/>
      <c r="O30" s="93"/>
      <c r="P30" s="93"/>
      <c r="Q30" s="93"/>
      <c r="R30" s="93"/>
      <c r="S30" s="93"/>
      <c r="T30" s="93"/>
      <c r="U30" s="93"/>
      <c r="V30" s="93"/>
      <c r="W30" s="93"/>
      <c r="X30" s="93"/>
    </row>
    <row r="31" spans="1:24" ht="15" customHeight="1">
      <c r="A31" s="118" t="s">
        <v>37</v>
      </c>
      <c r="B31" s="114" t="s">
        <v>263</v>
      </c>
      <c r="C31" s="113">
        <v>1999215.65865903</v>
      </c>
      <c r="D31" s="112">
        <v>0</v>
      </c>
      <c r="E31" s="100">
        <v>70173.999070460195</v>
      </c>
      <c r="F31" s="100">
        <v>2069389.6577294902</v>
      </c>
      <c r="G31" s="100">
        <v>340595.11900380999</v>
      </c>
      <c r="J31" s="93"/>
      <c r="K31" s="93"/>
      <c r="L31" s="93"/>
      <c r="M31" s="93"/>
      <c r="N31" s="93"/>
      <c r="O31" s="93"/>
      <c r="P31" s="93"/>
      <c r="Q31" s="93"/>
      <c r="R31" s="93"/>
      <c r="S31" s="93"/>
      <c r="T31" s="93"/>
      <c r="U31" s="93"/>
      <c r="V31" s="93"/>
      <c r="W31" s="93"/>
      <c r="X31" s="93"/>
    </row>
    <row r="32" spans="1:24" ht="15" customHeight="1">
      <c r="A32" s="118" t="s">
        <v>38</v>
      </c>
      <c r="B32" s="114" t="s">
        <v>262</v>
      </c>
      <c r="C32" s="113">
        <v>6387028.4259810904</v>
      </c>
      <c r="D32" s="112">
        <v>0</v>
      </c>
      <c r="E32" s="100">
        <v>224189.58399335982</v>
      </c>
      <c r="F32" s="100">
        <v>6611218.0099744499</v>
      </c>
      <c r="G32" s="100">
        <v>0</v>
      </c>
      <c r="J32" s="93"/>
      <c r="K32" s="93"/>
      <c r="L32" s="93"/>
      <c r="M32" s="93"/>
      <c r="N32" s="93"/>
      <c r="O32" s="93"/>
      <c r="P32" s="93"/>
      <c r="Q32" s="93"/>
      <c r="R32" s="93"/>
      <c r="S32" s="93"/>
      <c r="T32" s="93"/>
      <c r="U32" s="93"/>
      <c r="V32" s="93"/>
      <c r="W32" s="93"/>
      <c r="X32" s="93"/>
    </row>
    <row r="33" spans="1:24" ht="15" customHeight="1">
      <c r="A33" s="118" t="s">
        <v>189</v>
      </c>
      <c r="B33" s="114" t="s">
        <v>240</v>
      </c>
      <c r="C33" s="113">
        <v>6000011.4371063998</v>
      </c>
      <c r="D33" s="112">
        <v>0</v>
      </c>
      <c r="E33" s="100">
        <v>210604.99160588026</v>
      </c>
      <c r="F33" s="100">
        <v>6210616.4287122795</v>
      </c>
      <c r="G33" s="100">
        <v>0</v>
      </c>
      <c r="J33" s="93"/>
      <c r="K33" s="93"/>
      <c r="L33" s="93"/>
      <c r="M33" s="93"/>
      <c r="N33" s="93"/>
      <c r="O33" s="93"/>
      <c r="P33" s="93"/>
      <c r="Q33" s="93"/>
      <c r="R33" s="93"/>
      <c r="S33" s="93"/>
      <c r="T33" s="93"/>
      <c r="U33" s="93"/>
      <c r="V33" s="93"/>
      <c r="W33" s="93"/>
      <c r="X33" s="93"/>
    </row>
    <row r="34" spans="1:24" ht="15" customHeight="1">
      <c r="A34" s="118" t="s">
        <v>261</v>
      </c>
      <c r="B34" s="114" t="s">
        <v>260</v>
      </c>
      <c r="C34" s="113">
        <v>1052660.2246902799</v>
      </c>
      <c r="D34" s="112">
        <v>0</v>
      </c>
      <c r="E34" s="100">
        <v>36949.179198840109</v>
      </c>
      <c r="F34" s="100">
        <v>1089609.4038891201</v>
      </c>
      <c r="G34" s="100">
        <v>0</v>
      </c>
      <c r="J34" s="93"/>
      <c r="K34" s="93"/>
      <c r="L34" s="93"/>
      <c r="M34" s="93"/>
      <c r="N34" s="93"/>
      <c r="O34" s="93"/>
      <c r="P34" s="93"/>
      <c r="Q34" s="93"/>
      <c r="R34" s="93"/>
      <c r="S34" s="93"/>
      <c r="T34" s="93"/>
      <c r="U34" s="93"/>
      <c r="V34" s="93"/>
      <c r="W34" s="93"/>
      <c r="X34" s="93"/>
    </row>
    <row r="35" spans="1:24" ht="15" customHeight="1">
      <c r="A35" s="118" t="s">
        <v>40</v>
      </c>
      <c r="B35" s="114" t="s">
        <v>121</v>
      </c>
      <c r="C35" s="113">
        <v>25526165.32</v>
      </c>
      <c r="D35" s="112">
        <v>25526165.32</v>
      </c>
      <c r="E35" s="100">
        <v>0</v>
      </c>
      <c r="F35" s="100">
        <v>25526165.32</v>
      </c>
      <c r="G35" s="100">
        <v>0</v>
      </c>
      <c r="J35" s="93"/>
      <c r="K35" s="93"/>
      <c r="L35" s="93"/>
      <c r="M35" s="93"/>
      <c r="N35" s="93"/>
      <c r="O35" s="93"/>
      <c r="P35" s="93"/>
      <c r="Q35" s="93"/>
      <c r="R35" s="93"/>
      <c r="S35" s="93"/>
      <c r="T35" s="93"/>
      <c r="U35" s="93"/>
      <c r="V35" s="93"/>
      <c r="W35" s="93"/>
      <c r="X35" s="93"/>
    </row>
    <row r="36" spans="1:24" ht="15" customHeight="1">
      <c r="A36" s="118" t="s">
        <v>41</v>
      </c>
      <c r="B36" s="114" t="s">
        <v>246</v>
      </c>
      <c r="C36" s="113">
        <v>3713928.2192053501</v>
      </c>
      <c r="D36" s="112">
        <v>0</v>
      </c>
      <c r="E36" s="100">
        <v>130361.72174494981</v>
      </c>
      <c r="F36" s="100">
        <v>3844289.9409503001</v>
      </c>
      <c r="G36" s="100">
        <v>0</v>
      </c>
      <c r="J36" s="93"/>
      <c r="K36" s="93"/>
      <c r="L36" s="93"/>
      <c r="M36" s="93"/>
      <c r="N36" s="93"/>
      <c r="O36" s="93"/>
      <c r="P36" s="93"/>
      <c r="Q36" s="93"/>
      <c r="R36" s="93"/>
      <c r="S36" s="93"/>
      <c r="T36" s="93"/>
      <c r="U36" s="93"/>
      <c r="V36" s="93"/>
      <c r="W36" s="93"/>
      <c r="X36" s="93"/>
    </row>
    <row r="37" spans="1:24" ht="15" customHeight="1">
      <c r="A37" s="118" t="s">
        <v>207</v>
      </c>
      <c r="B37" s="114" t="s">
        <v>240</v>
      </c>
      <c r="C37" s="113">
        <v>17500000</v>
      </c>
      <c r="D37" s="112">
        <v>0</v>
      </c>
      <c r="E37" s="100">
        <v>0</v>
      </c>
      <c r="F37" s="100">
        <v>17500000</v>
      </c>
      <c r="G37" s="100">
        <v>0</v>
      </c>
      <c r="J37" s="93"/>
      <c r="K37" s="93"/>
      <c r="L37" s="93"/>
      <c r="M37" s="93"/>
      <c r="N37" s="93"/>
      <c r="O37" s="93"/>
      <c r="P37" s="93"/>
      <c r="Q37" s="93"/>
      <c r="R37" s="93"/>
      <c r="S37" s="93"/>
      <c r="T37" s="93"/>
      <c r="U37" s="93"/>
      <c r="V37" s="93"/>
      <c r="W37" s="93"/>
      <c r="X37" s="93"/>
    </row>
    <row r="38" spans="1:24" ht="15" customHeight="1">
      <c r="A38" s="118" t="s">
        <v>43</v>
      </c>
      <c r="B38" s="114" t="s">
        <v>250</v>
      </c>
      <c r="C38" s="113">
        <v>17500000</v>
      </c>
      <c r="D38" s="112">
        <v>0</v>
      </c>
      <c r="E38" s="100">
        <v>0</v>
      </c>
      <c r="F38" s="100">
        <v>17500000</v>
      </c>
      <c r="G38" s="100">
        <v>609914.00641228002</v>
      </c>
      <c r="J38" s="93"/>
      <c r="K38" s="93"/>
      <c r="L38" s="93"/>
      <c r="M38" s="93"/>
      <c r="N38" s="93"/>
      <c r="O38" s="93"/>
      <c r="P38" s="93"/>
      <c r="Q38" s="93"/>
      <c r="R38" s="93"/>
      <c r="S38" s="93"/>
      <c r="T38" s="93"/>
      <c r="U38" s="93"/>
      <c r="V38" s="93"/>
      <c r="W38" s="93"/>
      <c r="X38" s="93"/>
    </row>
    <row r="39" spans="1:24" ht="15" customHeight="1">
      <c r="A39" s="118" t="s">
        <v>206</v>
      </c>
      <c r="B39" s="114" t="s">
        <v>259</v>
      </c>
      <c r="C39" s="113">
        <v>545345.48668436997</v>
      </c>
      <c r="D39" s="112">
        <v>0</v>
      </c>
      <c r="E39" s="100">
        <v>19142.043785980044</v>
      </c>
      <c r="F39" s="100">
        <v>564487.53047035006</v>
      </c>
      <c r="G39" s="100">
        <v>0</v>
      </c>
      <c r="J39" s="93"/>
      <c r="K39" s="93"/>
      <c r="L39" s="93"/>
      <c r="M39" s="93"/>
      <c r="N39" s="93"/>
      <c r="O39" s="93"/>
      <c r="P39" s="93"/>
      <c r="Q39" s="93"/>
      <c r="R39" s="93"/>
      <c r="S39" s="93"/>
      <c r="T39" s="93"/>
      <c r="U39" s="93"/>
      <c r="V39" s="93"/>
      <c r="W39" s="93"/>
      <c r="X39" s="93"/>
    </row>
    <row r="40" spans="1:24" ht="15" customHeight="1">
      <c r="A40" s="118" t="s">
        <v>146</v>
      </c>
      <c r="B40" s="114" t="s">
        <v>258</v>
      </c>
      <c r="C40" s="113">
        <v>149898.216843873</v>
      </c>
      <c r="D40" s="112">
        <v>0</v>
      </c>
      <c r="E40" s="100">
        <v>5261.542087220997</v>
      </c>
      <c r="F40" s="100">
        <v>155159.75893109399</v>
      </c>
      <c r="G40" s="100">
        <v>0</v>
      </c>
      <c r="J40" s="93"/>
      <c r="K40" s="93"/>
      <c r="L40" s="93"/>
      <c r="M40" s="93"/>
      <c r="N40" s="93"/>
      <c r="O40" s="93"/>
      <c r="P40" s="93"/>
      <c r="Q40" s="93"/>
      <c r="R40" s="93"/>
      <c r="S40" s="93"/>
      <c r="T40" s="93"/>
      <c r="U40" s="93"/>
      <c r="V40" s="93"/>
      <c r="W40" s="93"/>
      <c r="X40" s="93"/>
    </row>
    <row r="41" spans="1:24" ht="15" customHeight="1">
      <c r="A41" s="118" t="s">
        <v>205</v>
      </c>
      <c r="B41" s="114" t="s">
        <v>257</v>
      </c>
      <c r="C41" s="113">
        <v>965287.10764561291</v>
      </c>
      <c r="D41" s="112">
        <v>0</v>
      </c>
      <c r="E41" s="100">
        <v>33882.315947887</v>
      </c>
      <c r="F41" s="100">
        <v>999169.42359349993</v>
      </c>
      <c r="G41" s="100">
        <v>0</v>
      </c>
      <c r="J41" s="93"/>
      <c r="K41" s="93"/>
      <c r="L41" s="93"/>
      <c r="M41" s="93"/>
      <c r="N41" s="93"/>
      <c r="O41" s="93"/>
      <c r="P41" s="93"/>
      <c r="Q41" s="93"/>
      <c r="R41" s="93"/>
      <c r="S41" s="93"/>
      <c r="T41" s="93"/>
      <c r="U41" s="93"/>
      <c r="V41" s="93"/>
      <c r="W41" s="93"/>
      <c r="X41" s="93"/>
    </row>
    <row r="42" spans="1:24" ht="15" customHeight="1">
      <c r="A42" s="118" t="s">
        <v>47</v>
      </c>
      <c r="B42" s="114" t="s">
        <v>256</v>
      </c>
      <c r="C42" s="113">
        <v>28984778.350000001</v>
      </c>
      <c r="D42" s="112">
        <v>28984778.350000001</v>
      </c>
      <c r="E42" s="100">
        <v>0</v>
      </c>
      <c r="F42" s="100">
        <v>28984778.350000001</v>
      </c>
      <c r="G42" s="100">
        <v>0</v>
      </c>
      <c r="J42" s="93"/>
      <c r="K42" s="93"/>
      <c r="L42" s="93"/>
      <c r="M42" s="93"/>
      <c r="N42" s="93"/>
      <c r="O42" s="93"/>
      <c r="P42" s="93"/>
      <c r="Q42" s="93"/>
      <c r="R42" s="93"/>
      <c r="S42" s="93"/>
      <c r="T42" s="93"/>
      <c r="U42" s="93"/>
      <c r="V42" s="93"/>
      <c r="W42" s="93"/>
      <c r="X42" s="93"/>
    </row>
    <row r="43" spans="1:24" ht="15" customHeight="1">
      <c r="A43" s="118" t="s">
        <v>125</v>
      </c>
      <c r="B43" s="114" t="s">
        <v>255</v>
      </c>
      <c r="C43" s="113">
        <v>1148188.21882772</v>
      </c>
      <c r="D43" s="112">
        <v>0</v>
      </c>
      <c r="E43" s="100">
        <v>40302.284874439982</v>
      </c>
      <c r="F43" s="100">
        <v>1188490.50370216</v>
      </c>
      <c r="G43" s="100">
        <v>0</v>
      </c>
      <c r="J43" s="93"/>
      <c r="K43" s="93"/>
      <c r="L43" s="93"/>
      <c r="M43" s="93"/>
      <c r="N43" s="93"/>
      <c r="O43" s="93"/>
      <c r="P43" s="93"/>
      <c r="Q43" s="93"/>
      <c r="R43" s="93"/>
      <c r="S43" s="93"/>
      <c r="T43" s="93"/>
      <c r="U43" s="93"/>
      <c r="V43" s="93"/>
      <c r="W43" s="93"/>
      <c r="X43" s="93"/>
    </row>
    <row r="44" spans="1:24" ht="15" customHeight="1">
      <c r="A44" s="118" t="s">
        <v>49</v>
      </c>
      <c r="B44" s="114" t="s">
        <v>254</v>
      </c>
      <c r="C44" s="113">
        <v>4023987.4098090101</v>
      </c>
      <c r="D44" s="112">
        <v>0</v>
      </c>
      <c r="E44" s="100">
        <v>141245.03653841972</v>
      </c>
      <c r="F44" s="100">
        <v>4165232.4463474299</v>
      </c>
      <c r="G44" s="100">
        <v>0</v>
      </c>
      <c r="J44" s="93"/>
      <c r="K44" s="93"/>
      <c r="L44" s="93"/>
      <c r="M44" s="93"/>
      <c r="N44" s="93"/>
      <c r="O44" s="93"/>
      <c r="P44" s="93"/>
      <c r="Q44" s="93"/>
      <c r="R44" s="93"/>
      <c r="S44" s="93"/>
      <c r="T44" s="93"/>
      <c r="U44" s="93"/>
      <c r="V44" s="93"/>
      <c r="W44" s="93"/>
      <c r="X44" s="93"/>
    </row>
    <row r="45" spans="1:24" ht="15" customHeight="1">
      <c r="A45" s="118" t="s">
        <v>88</v>
      </c>
      <c r="B45" s="114" t="s">
        <v>253</v>
      </c>
      <c r="C45" s="113">
        <v>2244127.2210359001</v>
      </c>
      <c r="D45" s="112">
        <v>0</v>
      </c>
      <c r="E45" s="100">
        <v>78770.582273539898</v>
      </c>
      <c r="F45" s="100">
        <v>2322897.8033094401</v>
      </c>
      <c r="G45" s="100">
        <v>0</v>
      </c>
      <c r="J45" s="93"/>
      <c r="K45" s="93"/>
      <c r="L45" s="93"/>
      <c r="M45" s="93"/>
      <c r="N45" s="93"/>
      <c r="O45" s="93"/>
      <c r="P45" s="93"/>
      <c r="Q45" s="93"/>
      <c r="R45" s="93"/>
      <c r="S45" s="93"/>
      <c r="T45" s="93"/>
      <c r="U45" s="93"/>
      <c r="V45" s="93"/>
      <c r="W45" s="93"/>
      <c r="X45" s="93"/>
    </row>
    <row r="46" spans="1:24" ht="15" customHeight="1">
      <c r="A46" s="118" t="s">
        <v>203</v>
      </c>
      <c r="B46" s="114" t="s">
        <v>252</v>
      </c>
      <c r="C46" s="113">
        <v>6423094.9407414105</v>
      </c>
      <c r="D46" s="112">
        <v>0</v>
      </c>
      <c r="E46" s="100">
        <v>225455.54625325918</v>
      </c>
      <c r="F46" s="100">
        <v>6648550.4869946698</v>
      </c>
      <c r="G46" s="100">
        <v>0</v>
      </c>
      <c r="J46" s="93"/>
      <c r="K46" s="93"/>
      <c r="L46" s="93"/>
      <c r="M46" s="93"/>
      <c r="N46" s="93"/>
      <c r="O46" s="93"/>
      <c r="P46" s="93"/>
      <c r="Q46" s="93"/>
      <c r="R46" s="93"/>
      <c r="S46" s="93"/>
      <c r="T46" s="93"/>
      <c r="U46" s="93"/>
      <c r="V46" s="93"/>
      <c r="W46" s="93"/>
      <c r="X46" s="93"/>
    </row>
    <row r="47" spans="1:24" ht="15" customHeight="1">
      <c r="A47" s="118" t="s">
        <v>53</v>
      </c>
      <c r="B47" s="114" t="s">
        <v>89</v>
      </c>
      <c r="C47" s="113">
        <v>5427335.08800832</v>
      </c>
      <c r="D47" s="112">
        <v>0</v>
      </c>
      <c r="E47" s="100">
        <v>190503.61364036918</v>
      </c>
      <c r="F47" s="100">
        <v>5617838.7016486898</v>
      </c>
      <c r="G47" s="100">
        <v>0</v>
      </c>
      <c r="J47" s="93"/>
      <c r="K47" s="93"/>
      <c r="L47" s="93"/>
      <c r="M47" s="93"/>
      <c r="N47" s="93"/>
      <c r="O47" s="93"/>
      <c r="P47" s="93"/>
      <c r="Q47" s="93"/>
      <c r="R47" s="93"/>
      <c r="S47" s="93"/>
      <c r="T47" s="93"/>
      <c r="U47" s="93"/>
      <c r="V47" s="93"/>
      <c r="W47" s="93"/>
      <c r="X47" s="93"/>
    </row>
    <row r="48" spans="1:24" ht="15" customHeight="1">
      <c r="A48" s="118" t="s">
        <v>232</v>
      </c>
      <c r="B48" s="114" t="s">
        <v>231</v>
      </c>
      <c r="C48" s="113">
        <v>283344.42689060001</v>
      </c>
      <c r="D48" s="112">
        <v>116610.16698510799</v>
      </c>
      <c r="E48" s="100">
        <v>5852.5000786900146</v>
      </c>
      <c r="F48" s="100">
        <v>289196.92696929001</v>
      </c>
      <c r="G48" s="100">
        <v>0</v>
      </c>
      <c r="J48" s="93"/>
      <c r="K48" s="93"/>
      <c r="L48" s="93"/>
      <c r="M48" s="93"/>
      <c r="N48" s="93"/>
      <c r="O48" s="93"/>
      <c r="P48" s="93"/>
      <c r="Q48" s="93"/>
      <c r="R48" s="93"/>
      <c r="S48" s="93"/>
      <c r="T48" s="93"/>
      <c r="U48" s="93"/>
      <c r="V48" s="93"/>
      <c r="W48" s="93"/>
      <c r="X48" s="93"/>
    </row>
    <row r="49" spans="1:24" ht="15" customHeight="1">
      <c r="A49" s="118" t="s">
        <v>188</v>
      </c>
      <c r="B49" s="114" t="s">
        <v>200</v>
      </c>
      <c r="C49" s="113">
        <v>1613319.8508393699</v>
      </c>
      <c r="D49" s="112">
        <v>0</v>
      </c>
      <c r="E49" s="100">
        <v>56628.760995739998</v>
      </c>
      <c r="F49" s="100">
        <v>1669948.61183511</v>
      </c>
      <c r="G49" s="100">
        <v>0</v>
      </c>
      <c r="J49" s="93"/>
      <c r="K49" s="93"/>
      <c r="L49" s="93"/>
      <c r="M49" s="93"/>
      <c r="N49" s="93"/>
      <c r="O49" s="93"/>
      <c r="P49" s="93"/>
      <c r="Q49" s="93"/>
      <c r="R49" s="93"/>
      <c r="S49" s="93"/>
      <c r="T49" s="93"/>
      <c r="U49" s="93"/>
      <c r="V49" s="93"/>
      <c r="W49" s="93"/>
      <c r="X49" s="93"/>
    </row>
    <row r="50" spans="1:24" ht="15" customHeight="1">
      <c r="A50" s="118" t="s">
        <v>219</v>
      </c>
      <c r="B50" s="114" t="s">
        <v>251</v>
      </c>
      <c r="C50" s="113">
        <v>472515.03152845101</v>
      </c>
      <c r="D50" s="112">
        <v>0</v>
      </c>
      <c r="E50" s="100">
        <v>16585.639092831014</v>
      </c>
      <c r="F50" s="100">
        <v>489100.67062128201</v>
      </c>
      <c r="G50" s="100">
        <v>0</v>
      </c>
      <c r="J50" s="93"/>
      <c r="K50" s="93"/>
      <c r="L50" s="93"/>
      <c r="M50" s="93"/>
      <c r="N50" s="93"/>
      <c r="O50" s="93"/>
      <c r="P50" s="93"/>
      <c r="Q50" s="93"/>
      <c r="R50" s="93"/>
      <c r="S50" s="93"/>
      <c r="T50" s="93"/>
      <c r="U50" s="93"/>
      <c r="V50" s="93"/>
      <c r="W50" s="93"/>
      <c r="X50" s="93"/>
    </row>
    <row r="51" spans="1:24" ht="15" customHeight="1">
      <c r="A51" s="118" t="s">
        <v>201</v>
      </c>
      <c r="B51" s="114" t="s">
        <v>200</v>
      </c>
      <c r="C51" s="113">
        <v>17500000</v>
      </c>
      <c r="D51" s="112">
        <v>0</v>
      </c>
      <c r="E51" s="100">
        <v>0</v>
      </c>
      <c r="F51" s="100">
        <v>17500000</v>
      </c>
      <c r="G51" s="100">
        <v>0</v>
      </c>
      <c r="J51" s="93"/>
      <c r="K51" s="93"/>
      <c r="L51" s="93"/>
      <c r="M51" s="93"/>
      <c r="N51" s="93"/>
      <c r="O51" s="93"/>
      <c r="P51" s="93"/>
      <c r="Q51" s="93"/>
      <c r="R51" s="93"/>
      <c r="S51" s="93"/>
      <c r="T51" s="93"/>
      <c r="U51" s="93"/>
      <c r="V51" s="93"/>
      <c r="W51" s="93"/>
      <c r="X51" s="93"/>
    </row>
    <row r="52" spans="1:24" ht="15" customHeight="1">
      <c r="A52" s="118" t="s">
        <v>127</v>
      </c>
      <c r="B52" s="114" t="s">
        <v>85</v>
      </c>
      <c r="C52" s="113">
        <v>5885271.7938371208</v>
      </c>
      <c r="D52" s="112">
        <v>0</v>
      </c>
      <c r="E52" s="100">
        <v>206577.54234834909</v>
      </c>
      <c r="F52" s="100">
        <v>6091849.3361854693</v>
      </c>
      <c r="G52" s="100">
        <v>0</v>
      </c>
      <c r="J52" s="93"/>
      <c r="K52" s="93"/>
      <c r="L52" s="93"/>
      <c r="M52" s="93"/>
      <c r="N52" s="93"/>
      <c r="O52" s="93"/>
      <c r="P52" s="93"/>
      <c r="Q52" s="93"/>
      <c r="R52" s="93"/>
      <c r="S52" s="93"/>
      <c r="T52" s="93"/>
      <c r="U52" s="93"/>
      <c r="V52" s="93"/>
      <c r="W52" s="93"/>
      <c r="X52" s="93"/>
    </row>
    <row r="53" spans="1:24" ht="15" customHeight="1">
      <c r="A53" s="118" t="s">
        <v>60</v>
      </c>
      <c r="B53" s="114" t="s">
        <v>250</v>
      </c>
      <c r="C53" s="113">
        <v>17500000</v>
      </c>
      <c r="D53" s="112">
        <v>0</v>
      </c>
      <c r="E53" s="100">
        <v>0</v>
      </c>
      <c r="F53" s="100">
        <v>17500000</v>
      </c>
      <c r="G53" s="100">
        <v>609914.00641228002</v>
      </c>
      <c r="J53" s="93"/>
      <c r="K53" s="93"/>
      <c r="L53" s="93"/>
      <c r="M53" s="93"/>
      <c r="N53" s="93"/>
      <c r="O53" s="93"/>
      <c r="P53" s="93"/>
      <c r="Q53" s="93"/>
      <c r="R53" s="93"/>
      <c r="S53" s="93"/>
      <c r="T53" s="93"/>
      <c r="U53" s="93"/>
      <c r="V53" s="93"/>
      <c r="W53" s="93"/>
      <c r="X53" s="93"/>
    </row>
    <row r="54" spans="1:24" ht="15" customHeight="1">
      <c r="A54" s="118" t="s">
        <v>62</v>
      </c>
      <c r="B54" s="114" t="s">
        <v>240</v>
      </c>
      <c r="C54" s="113">
        <v>2500436.5906435098</v>
      </c>
      <c r="D54" s="112">
        <v>0</v>
      </c>
      <c r="E54" s="100">
        <v>87767.23723004997</v>
      </c>
      <c r="F54" s="100">
        <v>2588203.8278735597</v>
      </c>
      <c r="G54" s="100">
        <v>451762.19668739202</v>
      </c>
      <c r="J54" s="93"/>
      <c r="K54" s="93"/>
      <c r="L54" s="93"/>
      <c r="M54" s="93"/>
      <c r="N54" s="93"/>
      <c r="O54" s="93"/>
      <c r="P54" s="93"/>
      <c r="Q54" s="93"/>
      <c r="R54" s="93"/>
      <c r="S54" s="93"/>
      <c r="T54" s="93"/>
      <c r="U54" s="93"/>
      <c r="V54" s="93"/>
      <c r="W54" s="93"/>
      <c r="X54" s="93"/>
    </row>
    <row r="55" spans="1:24" ht="15" customHeight="1">
      <c r="A55" s="118" t="s">
        <v>68</v>
      </c>
      <c r="B55" s="114" t="s">
        <v>85</v>
      </c>
      <c r="C55" s="113">
        <v>5682681.5347217405</v>
      </c>
      <c r="D55" s="112">
        <v>0</v>
      </c>
      <c r="E55" s="100">
        <v>199466.46926662922</v>
      </c>
      <c r="F55" s="100">
        <v>5882148.0039883694</v>
      </c>
      <c r="G55" s="100">
        <v>808208.10165915999</v>
      </c>
      <c r="J55" s="93"/>
      <c r="K55" s="93"/>
      <c r="L55" s="93"/>
      <c r="M55" s="93"/>
      <c r="N55" s="93"/>
      <c r="O55" s="93"/>
      <c r="P55" s="93"/>
      <c r="Q55" s="93"/>
      <c r="R55" s="93"/>
      <c r="S55" s="93"/>
      <c r="T55" s="93"/>
      <c r="U55" s="93"/>
      <c r="V55" s="93"/>
      <c r="W55" s="93"/>
      <c r="X55" s="93"/>
    </row>
    <row r="56" spans="1:24" ht="15" customHeight="1">
      <c r="A56" s="118" t="s">
        <v>69</v>
      </c>
      <c r="B56" s="114" t="s">
        <v>69</v>
      </c>
      <c r="C56" s="113">
        <v>3226546.8271712</v>
      </c>
      <c r="D56" s="112">
        <v>0</v>
      </c>
      <c r="E56" s="100">
        <v>113254.2620252198</v>
      </c>
      <c r="F56" s="100">
        <v>3339801.0891964198</v>
      </c>
      <c r="G56" s="100">
        <v>0</v>
      </c>
      <c r="J56" s="93"/>
      <c r="K56" s="93"/>
      <c r="L56" s="93"/>
      <c r="M56" s="93"/>
      <c r="N56" s="93"/>
      <c r="O56" s="93"/>
      <c r="P56" s="93"/>
      <c r="Q56" s="93"/>
      <c r="R56" s="93"/>
      <c r="S56" s="93"/>
      <c r="T56" s="93"/>
      <c r="U56" s="93"/>
      <c r="V56" s="93"/>
      <c r="W56" s="93"/>
      <c r="X56" s="93"/>
    </row>
    <row r="57" spans="1:24" ht="15" customHeight="1">
      <c r="A57" s="118" t="s">
        <v>129</v>
      </c>
      <c r="B57" s="114" t="s">
        <v>249</v>
      </c>
      <c r="C57" s="113">
        <v>325356.73648970498</v>
      </c>
      <c r="D57" s="112">
        <v>0</v>
      </c>
      <c r="E57" s="100">
        <v>11420.270357080995</v>
      </c>
      <c r="F57" s="100">
        <v>336777.00684678601</v>
      </c>
      <c r="G57" s="100">
        <v>0</v>
      </c>
      <c r="J57" s="93"/>
      <c r="K57" s="93"/>
      <c r="L57" s="93"/>
      <c r="M57" s="93"/>
      <c r="N57" s="93"/>
      <c r="O57" s="93"/>
      <c r="P57" s="93"/>
      <c r="Q57" s="93"/>
      <c r="R57" s="93"/>
      <c r="S57" s="93"/>
      <c r="T57" s="93"/>
      <c r="U57" s="93"/>
      <c r="V57" s="93"/>
      <c r="W57" s="93"/>
      <c r="X57" s="93"/>
    </row>
    <row r="58" spans="1:24" ht="29.45" customHeight="1">
      <c r="A58" s="118" t="s">
        <v>71</v>
      </c>
      <c r="B58" s="117" t="s">
        <v>248</v>
      </c>
      <c r="C58" s="113">
        <v>419154.788133358</v>
      </c>
      <c r="D58" s="112">
        <v>0</v>
      </c>
      <c r="E58" s="100">
        <v>14712.653727701976</v>
      </c>
      <c r="F58" s="100">
        <v>433867.44186105998</v>
      </c>
      <c r="G58" s="100">
        <v>0</v>
      </c>
      <c r="J58" s="93"/>
      <c r="K58" s="93"/>
      <c r="L58" s="93"/>
      <c r="M58" s="93"/>
      <c r="N58" s="93"/>
      <c r="O58" s="93"/>
      <c r="P58" s="93"/>
      <c r="Q58" s="93"/>
      <c r="R58" s="93"/>
      <c r="S58" s="93"/>
      <c r="T58" s="93"/>
      <c r="U58" s="93"/>
      <c r="V58" s="93"/>
      <c r="W58" s="93"/>
      <c r="X58" s="93"/>
    </row>
    <row r="59" spans="1:24" ht="15" customHeight="1">
      <c r="A59" s="116" t="s">
        <v>247</v>
      </c>
      <c r="B59" s="110" t="s">
        <v>240</v>
      </c>
      <c r="C59" s="109">
        <v>7258638.3426755294</v>
      </c>
      <c r="D59" s="108">
        <v>0</v>
      </c>
      <c r="E59" s="107">
        <v>254783.75887338995</v>
      </c>
      <c r="F59" s="107">
        <v>7513422.1015489195</v>
      </c>
      <c r="G59" s="100">
        <v>0</v>
      </c>
      <c r="J59" s="93"/>
      <c r="K59" s="93"/>
      <c r="L59" s="93"/>
      <c r="M59" s="93"/>
      <c r="N59" s="93"/>
      <c r="O59" s="93"/>
      <c r="P59" s="93"/>
      <c r="Q59" s="93"/>
      <c r="R59" s="93"/>
      <c r="S59" s="93"/>
      <c r="T59" s="93"/>
      <c r="U59" s="93"/>
      <c r="V59" s="93"/>
      <c r="W59" s="93"/>
      <c r="X59" s="93"/>
    </row>
    <row r="60" spans="1:24">
      <c r="A60" s="115" t="s">
        <v>186</v>
      </c>
      <c r="B60" s="114" t="s">
        <v>246</v>
      </c>
      <c r="C60" s="113">
        <v>1374249.7634513199</v>
      </c>
      <c r="D60" s="112">
        <v>565571.36540108302</v>
      </c>
      <c r="E60" s="100">
        <v>28385.230431390108</v>
      </c>
      <c r="F60" s="100">
        <v>1402634.9938827101</v>
      </c>
      <c r="G60" s="100">
        <v>0</v>
      </c>
      <c r="J60" s="93"/>
      <c r="K60" s="93"/>
      <c r="L60" s="93"/>
      <c r="M60" s="93"/>
      <c r="N60" s="93"/>
      <c r="O60" s="93"/>
      <c r="P60" s="93"/>
      <c r="Q60" s="93"/>
      <c r="R60" s="93"/>
      <c r="S60" s="93"/>
      <c r="T60" s="93"/>
      <c r="U60" s="93"/>
      <c r="V60" s="93"/>
      <c r="W60" s="93"/>
      <c r="X60" s="93"/>
    </row>
    <row r="61" spans="1:24">
      <c r="A61" s="115" t="s">
        <v>73</v>
      </c>
      <c r="B61" s="114" t="s">
        <v>240</v>
      </c>
      <c r="C61" s="113">
        <v>2745652.2860743999</v>
      </c>
      <c r="D61" s="112">
        <v>0</v>
      </c>
      <c r="E61" s="100">
        <v>96374.495735999939</v>
      </c>
      <c r="F61" s="100">
        <v>2842026.7818104001</v>
      </c>
      <c r="G61" s="100">
        <v>0</v>
      </c>
      <c r="J61" s="93"/>
      <c r="K61" s="93"/>
      <c r="L61" s="93"/>
      <c r="M61" s="93"/>
      <c r="N61" s="93"/>
      <c r="O61" s="93"/>
      <c r="P61" s="93"/>
      <c r="Q61" s="93"/>
      <c r="R61" s="93"/>
      <c r="S61" s="93"/>
      <c r="T61" s="93"/>
      <c r="U61" s="93"/>
      <c r="V61" s="93"/>
      <c r="W61" s="93"/>
      <c r="X61" s="93"/>
    </row>
    <row r="62" spans="1:24">
      <c r="A62" s="115" t="s">
        <v>74</v>
      </c>
      <c r="B62" s="114" t="s">
        <v>94</v>
      </c>
      <c r="C62" s="113">
        <v>3615746.2431404199</v>
      </c>
      <c r="D62" s="112">
        <v>0</v>
      </c>
      <c r="E62" s="100">
        <v>126915.45927333058</v>
      </c>
      <c r="F62" s="100">
        <v>3742661.7024137503</v>
      </c>
      <c r="G62" s="100">
        <v>0</v>
      </c>
      <c r="J62" s="93"/>
      <c r="K62" s="93"/>
      <c r="L62" s="93"/>
      <c r="M62" s="93"/>
      <c r="N62" s="93"/>
      <c r="O62" s="93"/>
      <c r="P62" s="93"/>
      <c r="Q62" s="93"/>
      <c r="R62" s="93"/>
      <c r="S62" s="93"/>
      <c r="T62" s="93"/>
      <c r="U62" s="93"/>
      <c r="V62" s="93"/>
      <c r="W62" s="93"/>
      <c r="X62" s="93"/>
    </row>
    <row r="63" spans="1:24">
      <c r="A63" s="115" t="s">
        <v>75</v>
      </c>
      <c r="B63" s="114" t="s">
        <v>245</v>
      </c>
      <c r="C63" s="113">
        <v>7871754.7290103603</v>
      </c>
      <c r="D63" s="112">
        <v>0</v>
      </c>
      <c r="E63" s="100">
        <v>276304.61308359029</v>
      </c>
      <c r="F63" s="100">
        <v>8148059.3420939501</v>
      </c>
      <c r="G63" s="100">
        <v>0</v>
      </c>
      <c r="J63" s="93"/>
      <c r="K63" s="93"/>
      <c r="L63" s="93"/>
      <c r="M63" s="93"/>
      <c r="N63" s="93"/>
      <c r="O63" s="93"/>
      <c r="P63" s="93"/>
      <c r="Q63" s="93"/>
      <c r="R63" s="93"/>
      <c r="S63" s="93"/>
      <c r="T63" s="93"/>
      <c r="U63" s="93"/>
      <c r="V63" s="93"/>
      <c r="W63" s="93"/>
      <c r="X63" s="93"/>
    </row>
    <row r="64" spans="1:24">
      <c r="A64" s="115" t="s">
        <v>244</v>
      </c>
      <c r="B64" s="114" t="s">
        <v>243</v>
      </c>
      <c r="C64" s="113">
        <v>480762.53546341596</v>
      </c>
      <c r="D64" s="112">
        <v>0</v>
      </c>
      <c r="E64" s="100">
        <v>16875.132790501044</v>
      </c>
      <c r="F64" s="100">
        <v>497637.66825391701</v>
      </c>
      <c r="G64" s="100">
        <v>0</v>
      </c>
      <c r="J64" s="93"/>
      <c r="K64" s="93"/>
      <c r="L64" s="93"/>
      <c r="M64" s="93"/>
      <c r="N64" s="93"/>
      <c r="O64" s="93"/>
      <c r="P64" s="93"/>
      <c r="Q64" s="93"/>
      <c r="R64" s="93"/>
      <c r="S64" s="93"/>
      <c r="T64" s="93"/>
      <c r="U64" s="93"/>
      <c r="V64" s="93"/>
      <c r="W64" s="93"/>
      <c r="X64" s="93"/>
    </row>
    <row r="65" spans="1:24">
      <c r="A65" s="115" t="s">
        <v>183</v>
      </c>
      <c r="B65" s="114" t="s">
        <v>117</v>
      </c>
      <c r="C65" s="113">
        <v>749393.61836972402</v>
      </c>
      <c r="D65" s="112">
        <v>308412.33030289499</v>
      </c>
      <c r="E65" s="100">
        <v>15478.780573201031</v>
      </c>
      <c r="F65" s="100">
        <v>764872.39894292504</v>
      </c>
      <c r="G65" s="100">
        <v>0</v>
      </c>
      <c r="J65" s="93"/>
      <c r="K65" s="93"/>
      <c r="L65" s="93"/>
      <c r="M65" s="93"/>
      <c r="N65" s="93"/>
      <c r="O65" s="93"/>
      <c r="P65" s="93"/>
      <c r="Q65" s="93"/>
      <c r="R65" s="93"/>
      <c r="S65" s="93"/>
      <c r="T65" s="93"/>
      <c r="U65" s="93"/>
      <c r="V65" s="93"/>
      <c r="W65" s="93"/>
      <c r="X65" s="93"/>
    </row>
    <row r="66" spans="1:24">
      <c r="A66" s="115" t="s">
        <v>242</v>
      </c>
      <c r="B66" s="114" t="s">
        <v>241</v>
      </c>
      <c r="C66" s="113">
        <v>33349.625833056896</v>
      </c>
      <c r="D66" s="112">
        <v>0</v>
      </c>
      <c r="E66" s="100">
        <v>1170.5973800639017</v>
      </c>
      <c r="F66" s="100">
        <v>34520.2232131208</v>
      </c>
      <c r="G66" s="100">
        <v>10185.0366332225</v>
      </c>
      <c r="J66" s="93"/>
      <c r="K66" s="93"/>
      <c r="L66" s="93"/>
      <c r="M66" s="93"/>
      <c r="N66" s="93"/>
      <c r="O66" s="93"/>
      <c r="P66" s="93"/>
      <c r="Q66" s="93"/>
      <c r="R66" s="93"/>
      <c r="S66" s="93"/>
      <c r="T66" s="93"/>
      <c r="U66" s="93"/>
      <c r="V66" s="93"/>
      <c r="W66" s="93"/>
      <c r="X66" s="93"/>
    </row>
    <row r="67" spans="1:24">
      <c r="A67" s="115" t="s">
        <v>79</v>
      </c>
      <c r="B67" s="114" t="s">
        <v>95</v>
      </c>
      <c r="C67" s="113">
        <v>1581808.15045488</v>
      </c>
      <c r="D67" s="112">
        <v>650991.84969735693</v>
      </c>
      <c r="E67" s="100">
        <v>32672.364255059958</v>
      </c>
      <c r="F67" s="100">
        <v>1614480.5147099399</v>
      </c>
      <c r="G67" s="100">
        <v>0</v>
      </c>
      <c r="J67" s="93"/>
      <c r="K67" s="93"/>
      <c r="L67" s="93"/>
      <c r="M67" s="93"/>
      <c r="N67" s="93"/>
      <c r="O67" s="93"/>
      <c r="P67" s="93"/>
      <c r="Q67" s="93"/>
      <c r="R67" s="93"/>
      <c r="S67" s="93"/>
      <c r="T67" s="93"/>
      <c r="U67" s="93"/>
      <c r="V67" s="93"/>
      <c r="W67" s="93"/>
      <c r="X67" s="93"/>
    </row>
    <row r="68" spans="1:24">
      <c r="A68" s="111" t="s">
        <v>80</v>
      </c>
      <c r="B68" s="110" t="s">
        <v>240</v>
      </c>
      <c r="C68" s="109">
        <v>5562734.4797309991</v>
      </c>
      <c r="D68" s="108">
        <v>0</v>
      </c>
      <c r="E68" s="107">
        <v>195256.23587386013</v>
      </c>
      <c r="F68" s="107">
        <v>5757990.7156048594</v>
      </c>
      <c r="G68" s="100">
        <v>910634.35877892002</v>
      </c>
      <c r="J68" s="93"/>
      <c r="K68" s="93"/>
      <c r="L68" s="93"/>
      <c r="M68" s="93"/>
      <c r="N68" s="93"/>
      <c r="O68" s="93"/>
      <c r="P68" s="93"/>
      <c r="Q68" s="93"/>
      <c r="R68" s="93"/>
      <c r="S68" s="93"/>
      <c r="T68" s="93"/>
      <c r="U68" s="93"/>
      <c r="V68" s="93"/>
      <c r="W68" s="93"/>
      <c r="X68" s="93"/>
    </row>
    <row r="69" spans="1:24" ht="13.15" hidden="1" customHeight="1">
      <c r="C69" s="106">
        <v>0</v>
      </c>
      <c r="D69" s="105">
        <v>0</v>
      </c>
      <c r="E69" s="101">
        <v>0</v>
      </c>
      <c r="F69" s="104">
        <v>0</v>
      </c>
      <c r="G69" s="99">
        <v>0</v>
      </c>
    </row>
    <row r="70" spans="1:24" ht="12.75" hidden="1" customHeight="1">
      <c r="C70" s="103">
        <v>0</v>
      </c>
      <c r="D70" s="102">
        <v>0</v>
      </c>
      <c r="E70" s="101">
        <v>0</v>
      </c>
      <c r="F70" s="100">
        <v>0</v>
      </c>
      <c r="G70" s="99">
        <v>0</v>
      </c>
    </row>
    <row r="71" spans="1:24" ht="12.75" hidden="1" customHeight="1">
      <c r="C71" s="103">
        <v>0</v>
      </c>
      <c r="D71" s="102">
        <v>0</v>
      </c>
      <c r="E71" s="101">
        <v>0</v>
      </c>
      <c r="F71" s="100">
        <v>0</v>
      </c>
      <c r="G71" s="99">
        <v>42822.939861556602</v>
      </c>
    </row>
    <row r="72" spans="1:24" ht="12.75" hidden="1" customHeight="1">
      <c r="C72" s="103">
        <v>0</v>
      </c>
      <c r="D72" s="102">
        <v>0</v>
      </c>
      <c r="E72" s="101">
        <v>0</v>
      </c>
      <c r="F72" s="100">
        <v>0</v>
      </c>
      <c r="G72" s="99">
        <v>259302.400185376</v>
      </c>
    </row>
    <row r="73" spans="1:24" ht="12.75" hidden="1" customHeight="1">
      <c r="C73" s="103">
        <v>0</v>
      </c>
      <c r="D73" s="102">
        <v>0</v>
      </c>
      <c r="E73" s="101">
        <v>0</v>
      </c>
      <c r="F73" s="100">
        <v>0</v>
      </c>
      <c r="G73" s="99">
        <v>63083.622676520004</v>
      </c>
    </row>
    <row r="74" spans="1:24" ht="21" customHeight="1" thickBot="1">
      <c r="B74" s="98" t="s">
        <v>239</v>
      </c>
      <c r="C74" s="97">
        <f>SUM(C3:C68)</f>
        <v>361600000.00000012</v>
      </c>
      <c r="D74" s="96">
        <f>SUM(D3:D68)</f>
        <v>62067579.66993773</v>
      </c>
      <c r="E74" s="95">
        <f>SUM(E3:E68)</f>
        <v>5599709.9999999721</v>
      </c>
      <c r="F74" s="95">
        <f>SUM(F3:F68)</f>
        <v>367199710</v>
      </c>
      <c r="G74" s="95">
        <f>SUM(G3:G68)</f>
        <v>6634791.0372765493</v>
      </c>
    </row>
    <row r="75" spans="1:24" ht="12.75" customHeight="1" thickTop="1"/>
  </sheetData>
  <pageMargins left="0.15972222222222221" right="0.15972222222222221" top="0.15972222222222221" bottom="0.15972222222222221" header="0" footer="0"/>
  <pageSetup paperSize="9" scale="50" fitToWidth="0" fitToHeight="0" orientation="portrait"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G74"/>
  <sheetViews>
    <sheetView showOutlineSymbols="0" workbookViewId="0"/>
  </sheetViews>
  <sheetFormatPr defaultColWidth="6.85546875" defaultRowHeight="19.5" customHeight="1"/>
  <cols>
    <col min="1" max="1" width="35" style="128" bestFit="1" customWidth="1"/>
    <col min="2" max="2" width="27.85546875" style="128" customWidth="1"/>
    <col min="3" max="3" width="23.5703125" style="128" customWidth="1"/>
    <col min="4" max="4" width="27" style="128" customWidth="1"/>
    <col min="5" max="5" width="21.42578125" style="128" customWidth="1"/>
    <col min="6" max="6" width="6.85546875" style="128"/>
    <col min="7" max="7" width="15.85546875" style="128" customWidth="1"/>
    <col min="8" max="16384" width="6.85546875" style="128"/>
  </cols>
  <sheetData>
    <row r="1" spans="1:7" ht="43.5" customHeight="1">
      <c r="A1" s="139" t="s">
        <v>300</v>
      </c>
      <c r="E1" s="138" t="s">
        <v>299</v>
      </c>
    </row>
    <row r="2" spans="1:7" ht="38.25">
      <c r="A2" s="136" t="s">
        <v>0</v>
      </c>
      <c r="B2" s="137" t="s">
        <v>298</v>
      </c>
      <c r="C2" s="136" t="s">
        <v>297</v>
      </c>
      <c r="D2" s="136" t="s">
        <v>296</v>
      </c>
      <c r="E2" s="136" t="s">
        <v>295</v>
      </c>
    </row>
    <row r="3" spans="1:7" ht="19.5" customHeight="1">
      <c r="A3" s="134" t="s">
        <v>224</v>
      </c>
      <c r="B3" s="133">
        <v>4447768.1982440101</v>
      </c>
      <c r="C3" s="133">
        <v>2442860.9812436802</v>
      </c>
      <c r="D3" s="133">
        <v>2004907.2170003301</v>
      </c>
      <c r="E3" s="133">
        <v>0</v>
      </c>
    </row>
    <row r="4" spans="1:7" ht="19.5" customHeight="1">
      <c r="A4" s="134" t="s">
        <v>161</v>
      </c>
      <c r="B4" s="133">
        <v>2219186.6251256098</v>
      </c>
      <c r="C4" s="133">
        <v>1218850.4829809899</v>
      </c>
      <c r="D4" s="133">
        <v>1000336.14214462</v>
      </c>
      <c r="E4" s="133">
        <v>0</v>
      </c>
    </row>
    <row r="5" spans="1:7" ht="19.5" customHeight="1">
      <c r="A5" s="134" t="s">
        <v>14</v>
      </c>
      <c r="B5" s="133">
        <v>2538415.7630485501</v>
      </c>
      <c r="C5" s="133">
        <v>2538415.7630485501</v>
      </c>
      <c r="D5" s="133">
        <v>0</v>
      </c>
      <c r="E5" s="133">
        <v>0</v>
      </c>
    </row>
    <row r="6" spans="1:7" ht="19.5" customHeight="1">
      <c r="A6" s="134" t="s">
        <v>269</v>
      </c>
      <c r="B6" s="133">
        <v>85971.323771938303</v>
      </c>
      <c r="C6" s="133">
        <v>47218.286337685102</v>
      </c>
      <c r="D6" s="133">
        <v>38753.037434253201</v>
      </c>
      <c r="E6" s="133">
        <v>0</v>
      </c>
      <c r="G6" s="129"/>
    </row>
    <row r="7" spans="1:7" ht="19.5" customHeight="1">
      <c r="A7" s="134" t="s">
        <v>25</v>
      </c>
      <c r="B7" s="133">
        <v>264378.380730109</v>
      </c>
      <c r="C7" s="133">
        <v>264378.380730109</v>
      </c>
      <c r="D7" s="133">
        <v>0</v>
      </c>
      <c r="E7" s="133">
        <v>0</v>
      </c>
    </row>
    <row r="8" spans="1:7" ht="19.5" customHeight="1">
      <c r="A8" s="134" t="s">
        <v>176</v>
      </c>
      <c r="B8" s="133">
        <v>149144.41206050501</v>
      </c>
      <c r="C8" s="133">
        <v>149144.41206050501</v>
      </c>
      <c r="D8" s="133">
        <v>0</v>
      </c>
      <c r="E8" s="133">
        <v>0</v>
      </c>
    </row>
    <row r="9" spans="1:7" ht="19.5" customHeight="1">
      <c r="A9" s="134" t="s">
        <v>253</v>
      </c>
      <c r="B9" s="133">
        <v>2345542.51949469</v>
      </c>
      <c r="C9" s="133">
        <v>2345542.51949469</v>
      </c>
      <c r="D9" s="133">
        <v>0</v>
      </c>
      <c r="E9" s="133">
        <v>0</v>
      </c>
    </row>
    <row r="10" spans="1:7" ht="19.5" customHeight="1">
      <c r="A10" s="134" t="s">
        <v>232</v>
      </c>
      <c r="B10" s="133">
        <v>302241.39904314402</v>
      </c>
      <c r="C10" s="133">
        <v>166000.944233221</v>
      </c>
      <c r="D10" s="133">
        <v>136240.45480992302</v>
      </c>
      <c r="E10" s="133">
        <v>0</v>
      </c>
      <c r="G10" s="129"/>
    </row>
    <row r="11" spans="1:7" ht="19.5" customHeight="1">
      <c r="A11" s="134" t="s">
        <v>219</v>
      </c>
      <c r="B11" s="133">
        <v>195063.716931389</v>
      </c>
      <c r="C11" s="133">
        <v>195063.716931389</v>
      </c>
      <c r="D11" s="133">
        <v>0</v>
      </c>
      <c r="E11" s="133">
        <v>0</v>
      </c>
    </row>
    <row r="12" spans="1:7" ht="19.5" customHeight="1">
      <c r="A12" s="134" t="s">
        <v>294</v>
      </c>
      <c r="B12" s="133">
        <v>3262168.3781989501</v>
      </c>
      <c r="C12" s="133">
        <v>1791690.4591600299</v>
      </c>
      <c r="D12" s="133">
        <v>1470477.9190389202</v>
      </c>
      <c r="E12" s="133">
        <v>0</v>
      </c>
    </row>
    <row r="13" spans="1:7" ht="19.5" customHeight="1">
      <c r="A13" s="134" t="s">
        <v>186</v>
      </c>
      <c r="B13" s="133">
        <v>1244898.1089233051</v>
      </c>
      <c r="C13" s="133">
        <v>683739.09798478906</v>
      </c>
      <c r="D13" s="133">
        <v>561159.010938516</v>
      </c>
      <c r="E13" s="133">
        <v>0</v>
      </c>
    </row>
    <row r="14" spans="1:7" ht="19.5" customHeight="1">
      <c r="A14" s="134" t="s">
        <v>79</v>
      </c>
      <c r="B14" s="133">
        <v>1748411.439906629</v>
      </c>
      <c r="C14" s="133">
        <v>960285.22515949397</v>
      </c>
      <c r="D14" s="133">
        <v>788126.21474713506</v>
      </c>
      <c r="E14" s="133">
        <v>0</v>
      </c>
    </row>
    <row r="15" spans="1:7" ht="25.5">
      <c r="A15" s="134" t="s">
        <v>108</v>
      </c>
      <c r="B15" s="133">
        <v>1236983.6611239691</v>
      </c>
      <c r="C15" s="135" t="s">
        <v>293</v>
      </c>
      <c r="D15" s="133">
        <v>1060232</v>
      </c>
      <c r="E15" s="133">
        <v>176751.66112396901</v>
      </c>
    </row>
    <row r="16" spans="1:7" ht="25.5">
      <c r="A16" s="134" t="s">
        <v>40</v>
      </c>
      <c r="B16" s="133">
        <v>25526165.32</v>
      </c>
      <c r="C16" s="135" t="s">
        <v>293</v>
      </c>
      <c r="D16" s="133">
        <v>25526165.32</v>
      </c>
      <c r="E16" s="133">
        <v>0</v>
      </c>
    </row>
    <row r="17" spans="1:5" ht="25.5">
      <c r="A17" s="134" t="s">
        <v>47</v>
      </c>
      <c r="B17" s="133">
        <v>28984778.350000001</v>
      </c>
      <c r="C17" s="135" t="s">
        <v>293</v>
      </c>
      <c r="D17" s="133">
        <v>28984778.350000001</v>
      </c>
      <c r="E17" s="133">
        <v>0</v>
      </c>
    </row>
    <row r="18" spans="1:5" ht="19.5" customHeight="1">
      <c r="A18" s="134" t="s">
        <v>125</v>
      </c>
      <c r="B18" s="133">
        <v>1062359.12681689</v>
      </c>
      <c r="C18" s="133">
        <v>1062359.12681689</v>
      </c>
      <c r="D18" s="133">
        <v>0</v>
      </c>
      <c r="E18" s="133">
        <v>0</v>
      </c>
    </row>
    <row r="19" spans="1:5" ht="19.5" customHeight="1">
      <c r="A19" s="134" t="s">
        <v>244</v>
      </c>
      <c r="B19" s="133">
        <v>551724.03520696994</v>
      </c>
      <c r="C19" s="133">
        <v>551724.03520696994</v>
      </c>
      <c r="D19" s="133">
        <v>0</v>
      </c>
      <c r="E19" s="133">
        <v>0</v>
      </c>
    </row>
    <row r="20" spans="1:5" ht="19.5" customHeight="1">
      <c r="A20" s="134" t="s">
        <v>292</v>
      </c>
      <c r="B20" s="133">
        <v>444234.61057680898</v>
      </c>
      <c r="C20" s="133">
        <v>444234.61057680898</v>
      </c>
      <c r="D20" s="133">
        <v>0</v>
      </c>
      <c r="E20" s="133">
        <v>0</v>
      </c>
    </row>
    <row r="21" spans="1:5" ht="19.5" customHeight="1">
      <c r="A21" s="134" t="s">
        <v>10</v>
      </c>
      <c r="B21" s="133">
        <v>18719828.012824561</v>
      </c>
      <c r="C21" s="133">
        <v>17500000</v>
      </c>
      <c r="D21" s="133">
        <v>0</v>
      </c>
      <c r="E21" s="133">
        <v>1219828.01282456</v>
      </c>
    </row>
    <row r="22" spans="1:5" ht="19.5" customHeight="1">
      <c r="A22" s="134" t="s">
        <v>110</v>
      </c>
      <c r="B22" s="133">
        <v>3450878.4068047795</v>
      </c>
      <c r="C22" s="133">
        <v>3450878.4068047795</v>
      </c>
      <c r="D22" s="133">
        <v>0</v>
      </c>
      <c r="E22" s="133">
        <v>0</v>
      </c>
    </row>
    <row r="23" spans="1:5" ht="19.5" customHeight="1">
      <c r="A23" s="134" t="s">
        <v>190</v>
      </c>
      <c r="B23" s="133">
        <v>18719828.012824561</v>
      </c>
      <c r="C23" s="133">
        <v>17500000</v>
      </c>
      <c r="D23" s="133">
        <v>0</v>
      </c>
      <c r="E23" s="133">
        <v>1219828.01282456</v>
      </c>
    </row>
    <row r="24" spans="1:5" ht="19.5" customHeight="1">
      <c r="A24" s="134" t="s">
        <v>291</v>
      </c>
      <c r="B24" s="133">
        <v>486065.79239067802</v>
      </c>
      <c r="C24" s="133">
        <v>486065.79239067802</v>
      </c>
      <c r="D24" s="133">
        <v>0</v>
      </c>
      <c r="E24" s="133">
        <v>0</v>
      </c>
    </row>
    <row r="25" spans="1:5" ht="19.5" customHeight="1">
      <c r="A25" s="134" t="s">
        <v>235</v>
      </c>
      <c r="B25" s="133">
        <v>383299.513976919</v>
      </c>
      <c r="C25" s="133">
        <v>383299.513976919</v>
      </c>
      <c r="D25" s="133">
        <v>0</v>
      </c>
      <c r="E25" s="133">
        <v>0</v>
      </c>
    </row>
    <row r="26" spans="1:5" ht="19.5" customHeight="1">
      <c r="A26" s="134" t="s">
        <v>13</v>
      </c>
      <c r="B26" s="133">
        <v>18719828.012824561</v>
      </c>
      <c r="C26" s="133">
        <v>17500000</v>
      </c>
      <c r="D26" s="133">
        <v>0</v>
      </c>
      <c r="E26" s="133">
        <v>1219828.01282456</v>
      </c>
    </row>
    <row r="27" spans="1:5" ht="19.5" customHeight="1">
      <c r="A27" s="134" t="s">
        <v>213</v>
      </c>
      <c r="B27" s="133">
        <v>13872652.57362121</v>
      </c>
      <c r="C27" s="133">
        <v>12697621.342847399</v>
      </c>
      <c r="D27" s="133">
        <v>0</v>
      </c>
      <c r="E27" s="133">
        <v>1175031.2307738101</v>
      </c>
    </row>
    <row r="28" spans="1:5" ht="19.5" customHeight="1">
      <c r="A28" s="134" t="s">
        <v>159</v>
      </c>
      <c r="B28" s="133">
        <v>3240707.6439213003</v>
      </c>
      <c r="C28" s="133">
        <v>3240707.6439213003</v>
      </c>
      <c r="D28" s="133">
        <v>0</v>
      </c>
      <c r="E28" s="133">
        <v>0</v>
      </c>
    </row>
    <row r="29" spans="1:5" ht="19.5" customHeight="1">
      <c r="A29" s="134" t="s">
        <v>16</v>
      </c>
      <c r="B29" s="133">
        <v>2366119.2849852201</v>
      </c>
      <c r="C29" s="133">
        <v>2366119.2849852201</v>
      </c>
      <c r="D29" s="133">
        <v>0</v>
      </c>
      <c r="E29" s="133">
        <v>0</v>
      </c>
    </row>
    <row r="30" spans="1:5" ht="19.5" customHeight="1">
      <c r="A30" s="134" t="s">
        <v>290</v>
      </c>
      <c r="B30" s="133">
        <v>1904973.6304836101</v>
      </c>
      <c r="C30" s="133">
        <v>1904973.6304836101</v>
      </c>
      <c r="D30" s="133">
        <v>0</v>
      </c>
      <c r="E30" s="133">
        <v>0</v>
      </c>
    </row>
    <row r="31" spans="1:5" ht="19.5" customHeight="1">
      <c r="A31" s="134" t="s">
        <v>20</v>
      </c>
      <c r="B31" s="133">
        <v>2878116.1369991703</v>
      </c>
      <c r="C31" s="133">
        <v>2878116.1369991703</v>
      </c>
      <c r="D31" s="133">
        <v>0</v>
      </c>
      <c r="E31" s="133">
        <v>0</v>
      </c>
    </row>
    <row r="32" spans="1:5" ht="19.5" customHeight="1">
      <c r="A32" s="134" t="s">
        <v>21</v>
      </c>
      <c r="B32" s="133">
        <v>447180.05363627797</v>
      </c>
      <c r="C32" s="133">
        <v>447180.05363627797</v>
      </c>
      <c r="D32" s="133">
        <v>0</v>
      </c>
      <c r="E32" s="133">
        <v>0</v>
      </c>
    </row>
    <row r="33" spans="1:5" ht="19.5" customHeight="1">
      <c r="A33" s="134" t="s">
        <v>23</v>
      </c>
      <c r="B33" s="133">
        <v>17500000</v>
      </c>
      <c r="C33" s="133">
        <v>17500000</v>
      </c>
      <c r="D33" s="133">
        <v>0</v>
      </c>
      <c r="E33" s="133">
        <v>0</v>
      </c>
    </row>
    <row r="34" spans="1:5" ht="19.5" customHeight="1">
      <c r="A34" s="134" t="s">
        <v>27</v>
      </c>
      <c r="B34" s="133">
        <v>3650976.0076074395</v>
      </c>
      <c r="C34" s="133">
        <v>3650976.0076074395</v>
      </c>
      <c r="D34" s="133">
        <v>0</v>
      </c>
      <c r="E34" s="133">
        <v>0</v>
      </c>
    </row>
    <row r="35" spans="1:5" ht="19.5" customHeight="1">
      <c r="A35" s="134" t="s">
        <v>178</v>
      </c>
      <c r="B35" s="133">
        <v>1690136.8734680598</v>
      </c>
      <c r="C35" s="133">
        <v>1690136.8734680598</v>
      </c>
      <c r="D35" s="133">
        <v>0</v>
      </c>
      <c r="E35" s="133">
        <v>0</v>
      </c>
    </row>
    <row r="36" spans="1:5" ht="19.5" customHeight="1">
      <c r="A36" s="134" t="s">
        <v>31</v>
      </c>
      <c r="B36" s="133">
        <v>15544182.36656611</v>
      </c>
      <c r="C36" s="133">
        <v>14768292.8735586</v>
      </c>
      <c r="D36" s="133">
        <v>0</v>
      </c>
      <c r="E36" s="133">
        <v>775889.49300750997</v>
      </c>
    </row>
    <row r="37" spans="1:5" ht="19.5" customHeight="1">
      <c r="A37" s="134" t="s">
        <v>32</v>
      </c>
      <c r="B37" s="133">
        <v>11215211.7055148</v>
      </c>
      <c r="C37" s="133">
        <v>11215211.7055148</v>
      </c>
      <c r="D37" s="133">
        <v>0</v>
      </c>
      <c r="E37" s="133">
        <v>0</v>
      </c>
    </row>
    <row r="38" spans="1:5" ht="19.5" customHeight="1">
      <c r="A38" s="134" t="s">
        <v>37</v>
      </c>
      <c r="B38" s="133">
        <v>2837862.7123460108</v>
      </c>
      <c r="C38" s="133">
        <v>2156672.4743383899</v>
      </c>
      <c r="D38" s="133">
        <v>0</v>
      </c>
      <c r="E38" s="133">
        <v>681190.23800762102</v>
      </c>
    </row>
    <row r="39" spans="1:5" ht="19.5" customHeight="1">
      <c r="A39" s="134" t="s">
        <v>38</v>
      </c>
      <c r="B39" s="133">
        <v>6941659.560813251</v>
      </c>
      <c r="C39" s="133">
        <v>6941659.560813251</v>
      </c>
      <c r="D39" s="133">
        <v>0</v>
      </c>
      <c r="E39" s="133">
        <v>0</v>
      </c>
    </row>
    <row r="40" spans="1:5" ht="19.5" customHeight="1">
      <c r="A40" s="134" t="s">
        <v>189</v>
      </c>
      <c r="B40" s="133">
        <v>6113969.1347902706</v>
      </c>
      <c r="C40" s="133">
        <v>6113969.1347902706</v>
      </c>
      <c r="D40" s="133">
        <v>0</v>
      </c>
      <c r="E40" s="133">
        <v>0</v>
      </c>
    </row>
    <row r="41" spans="1:5" ht="19.5" customHeight="1">
      <c r="A41" s="134" t="s">
        <v>41</v>
      </c>
      <c r="B41" s="133">
        <v>4721595.6024870798</v>
      </c>
      <c r="C41" s="133">
        <v>4721595.6024870798</v>
      </c>
      <c r="D41" s="133">
        <v>0</v>
      </c>
      <c r="E41" s="133">
        <v>0</v>
      </c>
    </row>
    <row r="42" spans="1:5" ht="19.5" customHeight="1">
      <c r="A42" s="134" t="s">
        <v>207</v>
      </c>
      <c r="B42" s="133">
        <v>17500000</v>
      </c>
      <c r="C42" s="133">
        <v>17500000</v>
      </c>
      <c r="D42" s="133">
        <v>0</v>
      </c>
      <c r="E42" s="133">
        <v>0</v>
      </c>
    </row>
    <row r="43" spans="1:5" ht="19.5" customHeight="1">
      <c r="A43" s="134" t="s">
        <v>43</v>
      </c>
      <c r="B43" s="133">
        <v>18719828.012824561</v>
      </c>
      <c r="C43" s="133">
        <v>17500000</v>
      </c>
      <c r="D43" s="133">
        <v>0</v>
      </c>
      <c r="E43" s="133">
        <v>1219828.01282456</v>
      </c>
    </row>
    <row r="44" spans="1:5" ht="19.5" customHeight="1">
      <c r="A44" s="134" t="s">
        <v>206</v>
      </c>
      <c r="B44" s="133">
        <v>528848.47554548399</v>
      </c>
      <c r="C44" s="133">
        <v>528848.47554548399</v>
      </c>
      <c r="D44" s="133">
        <v>0</v>
      </c>
      <c r="E44" s="133">
        <v>0</v>
      </c>
    </row>
    <row r="45" spans="1:5" ht="19.5" customHeight="1">
      <c r="A45" s="134" t="s">
        <v>205</v>
      </c>
      <c r="B45" s="133">
        <v>952379.21266007703</v>
      </c>
      <c r="C45" s="133">
        <v>952379.21266007703</v>
      </c>
      <c r="D45" s="133">
        <v>0</v>
      </c>
      <c r="E45" s="133">
        <v>0</v>
      </c>
    </row>
    <row r="46" spans="1:5" ht="19.5" customHeight="1">
      <c r="A46" s="134" t="s">
        <v>49</v>
      </c>
      <c r="B46" s="133">
        <v>4256580.1302863304</v>
      </c>
      <c r="C46" s="133">
        <v>4256580.1302863304</v>
      </c>
      <c r="D46" s="133">
        <v>0</v>
      </c>
      <c r="E46" s="133">
        <v>0</v>
      </c>
    </row>
    <row r="47" spans="1:5" ht="19.5" customHeight="1">
      <c r="A47" s="134" t="s">
        <v>203</v>
      </c>
      <c r="B47" s="133">
        <v>6735660.4247237798</v>
      </c>
      <c r="C47" s="133">
        <v>6735660.4247237798</v>
      </c>
      <c r="D47" s="133">
        <v>0</v>
      </c>
      <c r="E47" s="133">
        <v>0</v>
      </c>
    </row>
    <row r="48" spans="1:5" ht="19.5" customHeight="1">
      <c r="A48" s="134" t="s">
        <v>53</v>
      </c>
      <c r="B48" s="133">
        <v>5718299.3283325601</v>
      </c>
      <c r="C48" s="133">
        <v>5718299.3283325601</v>
      </c>
      <c r="D48" s="133">
        <v>0</v>
      </c>
      <c r="E48" s="133">
        <v>0</v>
      </c>
    </row>
    <row r="49" spans="1:7" ht="19.5" customHeight="1">
      <c r="A49" s="134" t="s">
        <v>188</v>
      </c>
      <c r="B49" s="133">
        <v>1821034.8328523999</v>
      </c>
      <c r="C49" s="133">
        <v>1821034.8328523999</v>
      </c>
      <c r="D49" s="133">
        <v>0</v>
      </c>
      <c r="E49" s="133">
        <v>0</v>
      </c>
    </row>
    <row r="50" spans="1:7" ht="19.5" customHeight="1">
      <c r="A50" s="134" t="s">
        <v>59</v>
      </c>
      <c r="B50" s="133">
        <v>17500000</v>
      </c>
      <c r="C50" s="133">
        <v>17500000</v>
      </c>
      <c r="D50" s="133">
        <v>0</v>
      </c>
      <c r="E50" s="133">
        <v>0</v>
      </c>
    </row>
    <row r="51" spans="1:7" ht="19.5" customHeight="1">
      <c r="A51" s="134" t="s">
        <v>127</v>
      </c>
      <c r="B51" s="133">
        <v>6470880.8271643398</v>
      </c>
      <c r="C51" s="133">
        <v>6470880.8271643398</v>
      </c>
      <c r="D51" s="133">
        <v>0</v>
      </c>
      <c r="E51" s="133">
        <v>0</v>
      </c>
    </row>
    <row r="52" spans="1:7" ht="19.5" customHeight="1">
      <c r="A52" s="134" t="s">
        <v>289</v>
      </c>
      <c r="B52" s="133">
        <v>85645.879723113103</v>
      </c>
      <c r="C52" s="133">
        <v>0</v>
      </c>
      <c r="D52" s="133">
        <v>0</v>
      </c>
      <c r="E52" s="133">
        <v>85645.879723113103</v>
      </c>
    </row>
    <row r="53" spans="1:7" ht="19.5" customHeight="1">
      <c r="A53" s="134" t="s">
        <v>288</v>
      </c>
      <c r="B53" s="133">
        <v>201532.78931180201</v>
      </c>
      <c r="C53" s="133">
        <v>201532.78931180201</v>
      </c>
      <c r="D53" s="133">
        <v>0</v>
      </c>
      <c r="E53" s="133">
        <v>0</v>
      </c>
    </row>
    <row r="54" spans="1:7" ht="19.5" customHeight="1">
      <c r="A54" s="134" t="s">
        <v>60</v>
      </c>
      <c r="B54" s="133">
        <v>18719828.012824561</v>
      </c>
      <c r="C54" s="133">
        <v>17500000</v>
      </c>
      <c r="D54" s="133">
        <v>0</v>
      </c>
      <c r="E54" s="133">
        <v>1219828.01282456</v>
      </c>
    </row>
    <row r="55" spans="1:7" ht="19.5" customHeight="1">
      <c r="A55" s="134" t="s">
        <v>62</v>
      </c>
      <c r="B55" s="133">
        <v>3581919.5463578347</v>
      </c>
      <c r="C55" s="133">
        <v>2678395.1529830499</v>
      </c>
      <c r="D55" s="133">
        <v>0</v>
      </c>
      <c r="E55" s="133">
        <v>903524.39337478508</v>
      </c>
    </row>
    <row r="56" spans="1:7" ht="19.5" customHeight="1">
      <c r="A56" s="134" t="s">
        <v>101</v>
      </c>
      <c r="B56" s="133">
        <v>518604.80037075304</v>
      </c>
      <c r="C56" s="133">
        <v>0</v>
      </c>
      <c r="D56" s="133">
        <v>0</v>
      </c>
      <c r="E56" s="133">
        <v>518604.80037075304</v>
      </c>
    </row>
    <row r="57" spans="1:7" ht="19.5" customHeight="1">
      <c r="A57" s="134" t="s">
        <v>68</v>
      </c>
      <c r="B57" s="133">
        <v>7890434.6840819102</v>
      </c>
      <c r="C57" s="133">
        <v>6274018.48076359</v>
      </c>
      <c r="D57" s="133">
        <v>0</v>
      </c>
      <c r="E57" s="133">
        <v>1616416.20331832</v>
      </c>
    </row>
    <row r="58" spans="1:7" ht="19.5" customHeight="1">
      <c r="A58" s="134" t="s">
        <v>69</v>
      </c>
      <c r="B58" s="133">
        <v>3450376.3768195198</v>
      </c>
      <c r="C58" s="133">
        <v>3450376.3768195198</v>
      </c>
      <c r="D58" s="133">
        <v>0</v>
      </c>
      <c r="E58" s="133">
        <v>0</v>
      </c>
    </row>
    <row r="59" spans="1:7" ht="19.5" customHeight="1">
      <c r="A59" s="134" t="s">
        <v>287</v>
      </c>
      <c r="B59" s="133">
        <v>126167.24535304001</v>
      </c>
      <c r="C59" s="133">
        <v>0</v>
      </c>
      <c r="D59" s="133">
        <v>0</v>
      </c>
      <c r="E59" s="133">
        <v>126167.24535304001</v>
      </c>
      <c r="G59" s="129"/>
    </row>
    <row r="60" spans="1:7" ht="19.5" customHeight="1">
      <c r="A60" s="134" t="s">
        <v>71</v>
      </c>
      <c r="B60" s="133">
        <v>490529.17589915998</v>
      </c>
      <c r="C60" s="133">
        <v>490529.17589915998</v>
      </c>
      <c r="D60" s="133">
        <v>0</v>
      </c>
      <c r="E60" s="133">
        <v>0</v>
      </c>
    </row>
    <row r="61" spans="1:7" ht="19.5" customHeight="1">
      <c r="A61" s="134" t="s">
        <v>247</v>
      </c>
      <c r="B61" s="133">
        <v>7763767.3117136899</v>
      </c>
      <c r="C61" s="133">
        <v>7763767.3117136899</v>
      </c>
      <c r="D61" s="133">
        <v>0</v>
      </c>
      <c r="E61" s="133">
        <v>0</v>
      </c>
    </row>
    <row r="62" spans="1:7" ht="19.5" customHeight="1">
      <c r="A62" s="134" t="s">
        <v>73</v>
      </c>
      <c r="B62" s="133">
        <v>2910095.1592592504</v>
      </c>
      <c r="C62" s="133">
        <v>2910095.1592592504</v>
      </c>
      <c r="D62" s="133">
        <v>0</v>
      </c>
      <c r="E62" s="133">
        <v>0</v>
      </c>
    </row>
    <row r="63" spans="1:7" ht="19.5" customHeight="1">
      <c r="A63" s="134" t="s">
        <v>74</v>
      </c>
      <c r="B63" s="133">
        <v>2755739.8370584399</v>
      </c>
      <c r="C63" s="133">
        <v>2755739.8370584399</v>
      </c>
      <c r="D63" s="133">
        <v>0</v>
      </c>
      <c r="E63" s="133">
        <v>0</v>
      </c>
    </row>
    <row r="64" spans="1:7" ht="19.5" customHeight="1">
      <c r="A64" s="134" t="s">
        <v>75</v>
      </c>
      <c r="B64" s="133">
        <v>8041277.08265753</v>
      </c>
      <c r="C64" s="133">
        <v>8041277.08265753</v>
      </c>
      <c r="D64" s="133">
        <v>0</v>
      </c>
      <c r="E64" s="133">
        <v>0</v>
      </c>
    </row>
    <row r="65" spans="1:5" ht="19.5" customHeight="1">
      <c r="A65" s="134" t="s">
        <v>242</v>
      </c>
      <c r="B65" s="133">
        <v>136033.93556388389</v>
      </c>
      <c r="C65" s="133">
        <v>115663.862297439</v>
      </c>
      <c r="D65" s="133">
        <v>0</v>
      </c>
      <c r="E65" s="133">
        <v>20370.073266444899</v>
      </c>
    </row>
    <row r="66" spans="1:5" ht="19.5" customHeight="1">
      <c r="A66" s="134" t="s">
        <v>80</v>
      </c>
      <c r="B66" s="133">
        <v>7681126.54052654</v>
      </c>
      <c r="C66" s="133">
        <v>5859857.8229687</v>
      </c>
      <c r="D66" s="133">
        <v>0</v>
      </c>
      <c r="E66" s="133">
        <v>1821268.71755784</v>
      </c>
    </row>
    <row r="67" spans="1:5" s="130" customFormat="1" ht="19.5" customHeight="1">
      <c r="A67" s="132"/>
      <c r="B67" s="131">
        <v>376571096.02999985</v>
      </c>
      <c r="C67" s="131">
        <f>SUM(C3:C66)</f>
        <v>300999920.36388612</v>
      </c>
      <c r="D67" s="131">
        <f>SUM(D3:D66)</f>
        <v>61571175.666113697</v>
      </c>
      <c r="E67" s="131">
        <f>SUM(E3:E66)</f>
        <v>14000000.000000006</v>
      </c>
    </row>
    <row r="69" spans="1:5" ht="19.5" customHeight="1">
      <c r="D69" s="129"/>
    </row>
    <row r="71" spans="1:5" ht="19.5" customHeight="1">
      <c r="B71" s="129"/>
    </row>
    <row r="74" spans="1:5" ht="19.5" customHeight="1">
      <c r="B74" s="129"/>
    </row>
  </sheetData>
  <pageMargins left="0" right="0" top="0" bottom="0" header="0" footer="0"/>
  <pageSetup paperSize="9" scale="7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5</vt:i4>
      </vt:variant>
    </vt:vector>
  </HeadingPairs>
  <TitlesOfParts>
    <vt:vector size="15" baseType="lpstr">
      <vt:lpstr>2023</vt:lpstr>
      <vt:lpstr>2022</vt:lpstr>
      <vt:lpstr>2021</vt:lpstr>
      <vt:lpstr>2020</vt:lpstr>
      <vt:lpstr>2019</vt:lpstr>
      <vt:lpstr>2018</vt:lpstr>
      <vt:lpstr>2017</vt:lpstr>
      <vt:lpstr>2016</vt:lpstr>
      <vt:lpstr>2015</vt:lpstr>
      <vt:lpstr>2014</vt:lpstr>
      <vt:lpstr>'2014'!Udskriftsområde</vt:lpstr>
      <vt:lpstr>'2016'!Udskriftsområde</vt:lpstr>
      <vt:lpstr>'2019'!Udskriftsområde</vt:lpstr>
      <vt:lpstr>'2022'!Udskriftsområde</vt:lpstr>
      <vt:lpstr>'2014'!Udskriftstitler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Mølhave Nielsen</dc:creator>
  <cp:lastModifiedBy>Line Nyegaard Kejser</cp:lastModifiedBy>
  <cp:lastPrinted>2021-12-20T09:46:28Z</cp:lastPrinted>
  <dcterms:created xsi:type="dcterms:W3CDTF">2020-12-18T10:11:47Z</dcterms:created>
  <dcterms:modified xsi:type="dcterms:W3CDTF">2023-01-19T10:35:48Z</dcterms:modified>
</cp:coreProperties>
</file>