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596" yWindow="0" windowWidth="14472" windowHeight="8748" tabRatio="525"/>
  </bookViews>
  <sheets>
    <sheet name="Finanslov" sheetId="4" r:id="rId1"/>
    <sheet name="CopenhagenPhil" sheetId="6" r:id="rId2"/>
    <sheet name="Odense" sheetId="7" r:id="rId3"/>
    <sheet name="Sønderjylland" sheetId="8" r:id="rId4"/>
    <sheet name="Aarhus" sheetId="2" r:id="rId5"/>
    <sheet name="Aalborg" sheetId="5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5" i="6" l="1"/>
  <c r="K45" i="6"/>
  <c r="J45" i="6"/>
  <c r="I45" i="6"/>
  <c r="H45" i="6"/>
  <c r="G45" i="6"/>
  <c r="F45" i="6"/>
  <c r="E45" i="6"/>
  <c r="D45" i="6"/>
  <c r="C45" i="6"/>
  <c r="L36" i="6"/>
  <c r="K36" i="6"/>
  <c r="J36" i="6"/>
  <c r="I36" i="6"/>
  <c r="H36" i="6"/>
  <c r="F36" i="6"/>
  <c r="G35" i="6"/>
  <c r="G36" i="6" s="1"/>
  <c r="E30" i="6"/>
  <c r="E36" i="6" s="1"/>
  <c r="D30" i="6"/>
  <c r="D36" i="6" s="1"/>
  <c r="C30" i="6"/>
  <c r="C36" i="6" s="1"/>
  <c r="L27" i="6"/>
  <c r="K27" i="6"/>
  <c r="J27" i="6"/>
  <c r="I27" i="6"/>
  <c r="H27" i="6"/>
  <c r="G27" i="6"/>
  <c r="F27" i="6"/>
  <c r="E27" i="6"/>
  <c r="D27" i="6"/>
  <c r="C27" i="6"/>
  <c r="G21" i="6"/>
  <c r="L18" i="6"/>
  <c r="K18" i="6"/>
  <c r="J18" i="6"/>
  <c r="I18" i="6"/>
  <c r="H18" i="6"/>
  <c r="F18" i="6"/>
  <c r="G12" i="6"/>
  <c r="G18" i="6" s="1"/>
  <c r="E12" i="6"/>
  <c r="E18" i="6" s="1"/>
  <c r="D12" i="6"/>
  <c r="D18" i="6" s="1"/>
  <c r="C12" i="6"/>
  <c r="C18" i="6" s="1"/>
  <c r="L8" i="6"/>
  <c r="K8" i="6"/>
  <c r="J8" i="6"/>
  <c r="I8" i="6"/>
  <c r="H8" i="6"/>
  <c r="G8" i="6"/>
  <c r="F8" i="6"/>
  <c r="E8" i="6"/>
  <c r="D8" i="6"/>
  <c r="C8" i="6"/>
  <c r="L41" i="5" l="1"/>
  <c r="K41" i="5"/>
  <c r="J41" i="5"/>
  <c r="I41" i="5"/>
  <c r="H41" i="5"/>
  <c r="G41" i="5"/>
  <c r="F41" i="5"/>
  <c r="E41" i="5"/>
  <c r="D41" i="5"/>
  <c r="C41" i="5"/>
  <c r="L33" i="5"/>
  <c r="K33" i="5"/>
  <c r="J33" i="5"/>
  <c r="I33" i="5"/>
  <c r="H33" i="5"/>
  <c r="G33" i="5"/>
  <c r="F33" i="5"/>
  <c r="E33" i="5"/>
  <c r="D33" i="5"/>
  <c r="C33" i="5"/>
  <c r="L25" i="5"/>
  <c r="K25" i="5"/>
  <c r="J25" i="5"/>
  <c r="I25" i="5"/>
  <c r="H25" i="5"/>
  <c r="G25" i="5"/>
  <c r="F25" i="5"/>
  <c r="E25" i="5"/>
  <c r="D25" i="5"/>
  <c r="C25" i="5"/>
  <c r="L17" i="5"/>
  <c r="K17" i="5"/>
  <c r="J17" i="5"/>
  <c r="I17" i="5"/>
  <c r="H17" i="5"/>
  <c r="G17" i="5"/>
  <c r="F17" i="5"/>
  <c r="E17" i="5"/>
  <c r="D17" i="5"/>
  <c r="C17" i="5"/>
  <c r="I7" i="5"/>
  <c r="J7" i="5"/>
  <c r="K7" i="5"/>
  <c r="L7" i="5"/>
  <c r="L8" i="5"/>
  <c r="K8" i="5"/>
  <c r="J8" i="5"/>
  <c r="I8" i="5"/>
  <c r="H8" i="5"/>
  <c r="G8" i="5"/>
  <c r="F8" i="5"/>
  <c r="E8" i="5"/>
  <c r="D8" i="5"/>
  <c r="C8" i="5"/>
  <c r="L41" i="7"/>
  <c r="K41" i="7"/>
  <c r="J41" i="7"/>
  <c r="I41" i="7"/>
  <c r="H41" i="7"/>
  <c r="G41" i="7"/>
  <c r="F41" i="7"/>
  <c r="E41" i="7"/>
  <c r="D41" i="7"/>
  <c r="C41" i="7"/>
  <c r="L33" i="7"/>
  <c r="K33" i="7"/>
  <c r="J33" i="7"/>
  <c r="I33" i="7"/>
  <c r="H33" i="7"/>
  <c r="G33" i="7"/>
  <c r="F33" i="7"/>
  <c r="E33" i="7"/>
  <c r="D33" i="7"/>
  <c r="C33" i="7"/>
  <c r="L25" i="7"/>
  <c r="K25" i="7"/>
  <c r="J25" i="7"/>
  <c r="I25" i="7"/>
  <c r="H25" i="7"/>
  <c r="G25" i="7"/>
  <c r="F25" i="7"/>
  <c r="E25" i="7"/>
  <c r="D25" i="7"/>
  <c r="C25" i="7"/>
  <c r="L17" i="7"/>
  <c r="K17" i="7"/>
  <c r="J17" i="7"/>
  <c r="I17" i="7"/>
  <c r="H17" i="7"/>
  <c r="G17" i="7"/>
  <c r="F17" i="7"/>
  <c r="E17" i="7"/>
  <c r="D17" i="7"/>
  <c r="C17" i="7"/>
  <c r="L8" i="7"/>
  <c r="K8" i="7"/>
  <c r="J8" i="7"/>
  <c r="I8" i="7"/>
  <c r="H8" i="7"/>
  <c r="G8" i="7"/>
  <c r="F8" i="7"/>
  <c r="E8" i="7"/>
  <c r="D8" i="7"/>
  <c r="C8" i="7"/>
  <c r="L36" i="4"/>
  <c r="L37" i="4"/>
  <c r="L17" i="8"/>
  <c r="L38" i="4"/>
  <c r="L41" i="4" s="1"/>
  <c r="L18" i="2"/>
  <c r="L39" i="4"/>
  <c r="L40" i="4"/>
  <c r="L44" i="4"/>
  <c r="L45" i="4"/>
  <c r="L25" i="8"/>
  <c r="L46" i="4"/>
  <c r="L27" i="2"/>
  <c r="L47" i="4"/>
  <c r="L48" i="4"/>
  <c r="L49" i="4"/>
  <c r="L52" i="4"/>
  <c r="L53" i="4"/>
  <c r="L33" i="8"/>
  <c r="L54" i="4"/>
  <c r="L36" i="2"/>
  <c r="L55" i="4"/>
  <c r="L56" i="4"/>
  <c r="L57" i="4"/>
  <c r="L60" i="4"/>
  <c r="L61" i="4"/>
  <c r="L41" i="8"/>
  <c r="L62" i="4"/>
  <c r="L45" i="2"/>
  <c r="L63" i="4"/>
  <c r="L64" i="4"/>
  <c r="L65" i="4"/>
  <c r="L6" i="4"/>
  <c r="L7" i="4"/>
  <c r="L8" i="4"/>
  <c r="L9" i="4"/>
  <c r="L12" i="4"/>
  <c r="L13" i="4"/>
  <c r="L14" i="4"/>
  <c r="L15" i="4"/>
  <c r="L18" i="4"/>
  <c r="L19" i="4"/>
  <c r="L20" i="4"/>
  <c r="L21" i="4"/>
  <c r="L24" i="4"/>
  <c r="L25" i="4"/>
  <c r="L26" i="4"/>
  <c r="L27" i="4"/>
  <c r="L30" i="4"/>
  <c r="L31" i="4"/>
  <c r="L32" i="4"/>
  <c r="L33" i="4"/>
  <c r="L8" i="2"/>
  <c r="L8" i="8"/>
  <c r="K36" i="4"/>
  <c r="K45" i="2"/>
  <c r="K36" i="2"/>
  <c r="K27" i="2"/>
  <c r="K18" i="2"/>
  <c r="K8" i="2"/>
  <c r="H44" i="2"/>
  <c r="G12" i="2"/>
  <c r="K24" i="4"/>
  <c r="K27" i="4" s="1"/>
  <c r="K25" i="4"/>
  <c r="K26" i="4"/>
  <c r="K12" i="4"/>
  <c r="K15" i="4" s="1"/>
  <c r="K13" i="4"/>
  <c r="K14" i="4"/>
  <c r="K6" i="4"/>
  <c r="K7" i="4"/>
  <c r="K8" i="4"/>
  <c r="K60" i="4"/>
  <c r="K61" i="4"/>
  <c r="K41" i="8"/>
  <c r="K62" i="4"/>
  <c r="K63" i="4"/>
  <c r="K64" i="4"/>
  <c r="K65" i="4"/>
  <c r="K52" i="4"/>
  <c r="K53" i="4"/>
  <c r="K33" i="8"/>
  <c r="K54" i="4"/>
  <c r="K55" i="4"/>
  <c r="K56" i="4"/>
  <c r="K25" i="8"/>
  <c r="K17" i="8"/>
  <c r="K44" i="4"/>
  <c r="K45" i="4"/>
  <c r="K46" i="4"/>
  <c r="K49" i="4" s="1"/>
  <c r="K47" i="4"/>
  <c r="K48" i="4"/>
  <c r="K37" i="4"/>
  <c r="K38" i="4"/>
  <c r="K41" i="4" s="1"/>
  <c r="K39" i="4"/>
  <c r="K40" i="4"/>
  <c r="K30" i="4"/>
  <c r="K33" i="4" s="1"/>
  <c r="K31" i="4"/>
  <c r="K32" i="4"/>
  <c r="K18" i="4"/>
  <c r="K21" i="4" s="1"/>
  <c r="K19" i="4"/>
  <c r="K20" i="4"/>
  <c r="K8" i="8"/>
  <c r="D45" i="2"/>
  <c r="D63" i="4"/>
  <c r="D64" i="4"/>
  <c r="D41" i="8"/>
  <c r="D62" i="4"/>
  <c r="D61" i="4"/>
  <c r="D60" i="4"/>
  <c r="D65" i="4" s="1"/>
  <c r="E45" i="2"/>
  <c r="E63" i="4"/>
  <c r="E64" i="4"/>
  <c r="E41" i="8"/>
  <c r="E62" i="4"/>
  <c r="E61" i="4"/>
  <c r="E60" i="4"/>
  <c r="F45" i="2"/>
  <c r="F63" i="4"/>
  <c r="F64" i="4"/>
  <c r="F41" i="8"/>
  <c r="F62" i="4"/>
  <c r="F61" i="4"/>
  <c r="F60" i="4"/>
  <c r="G45" i="2"/>
  <c r="G63" i="4"/>
  <c r="G64" i="4"/>
  <c r="G41" i="8"/>
  <c r="G62" i="4"/>
  <c r="G61" i="4"/>
  <c r="G60" i="4"/>
  <c r="G65" i="4" s="1"/>
  <c r="H45" i="2"/>
  <c r="H63" i="4"/>
  <c r="H64" i="4"/>
  <c r="H41" i="8"/>
  <c r="H62" i="4"/>
  <c r="H61" i="4"/>
  <c r="H60" i="4"/>
  <c r="H65" i="4" s="1"/>
  <c r="I45" i="2"/>
  <c r="I63" i="4"/>
  <c r="I64" i="4"/>
  <c r="I41" i="8"/>
  <c r="I62" i="4"/>
  <c r="I61" i="4"/>
  <c r="I60" i="4"/>
  <c r="J45" i="2"/>
  <c r="J63" i="4"/>
  <c r="J64" i="4"/>
  <c r="J41" i="8"/>
  <c r="J62" i="4"/>
  <c r="J61" i="4"/>
  <c r="J60" i="4"/>
  <c r="C36" i="2"/>
  <c r="C45" i="2"/>
  <c r="C63" i="4"/>
  <c r="C64" i="4"/>
  <c r="C41" i="8"/>
  <c r="C62" i="4"/>
  <c r="C61" i="4"/>
  <c r="C65" i="4" s="1"/>
  <c r="C60" i="4"/>
  <c r="D27" i="2"/>
  <c r="D47" i="4"/>
  <c r="D48" i="4"/>
  <c r="D25" i="8"/>
  <c r="D46" i="4"/>
  <c r="D45" i="4"/>
  <c r="D49" i="4" s="1"/>
  <c r="D44" i="4"/>
  <c r="E27" i="2"/>
  <c r="E47" i="4"/>
  <c r="E48" i="4"/>
  <c r="E25" i="8"/>
  <c r="E46" i="4"/>
  <c r="E45" i="4"/>
  <c r="E49" i="4" s="1"/>
  <c r="E44" i="4"/>
  <c r="F27" i="2"/>
  <c r="F47" i="4"/>
  <c r="F48" i="4"/>
  <c r="F25" i="8"/>
  <c r="F46" i="4"/>
  <c r="F45" i="4"/>
  <c r="F49" i="4" s="1"/>
  <c r="F44" i="4"/>
  <c r="G27" i="2"/>
  <c r="G47" i="4"/>
  <c r="G48" i="4"/>
  <c r="G25" i="8"/>
  <c r="G46" i="4"/>
  <c r="G45" i="4"/>
  <c r="G49" i="4" s="1"/>
  <c r="G44" i="4"/>
  <c r="H27" i="2"/>
  <c r="H47" i="4"/>
  <c r="H48" i="4"/>
  <c r="H25" i="8"/>
  <c r="H46" i="4"/>
  <c r="H45" i="4"/>
  <c r="H49" i="4" s="1"/>
  <c r="H44" i="4"/>
  <c r="I27" i="2"/>
  <c r="I47" i="4"/>
  <c r="I48" i="4"/>
  <c r="I25" i="8"/>
  <c r="I46" i="4"/>
  <c r="I45" i="4"/>
  <c r="I49" i="4" s="1"/>
  <c r="I44" i="4"/>
  <c r="J27" i="2"/>
  <c r="J47" i="4"/>
  <c r="J48" i="4"/>
  <c r="J25" i="8"/>
  <c r="J46" i="4"/>
  <c r="J45" i="4"/>
  <c r="J49" i="4" s="1"/>
  <c r="J44" i="4"/>
  <c r="C27" i="2"/>
  <c r="C47" i="4"/>
  <c r="C48" i="4"/>
  <c r="C25" i="8"/>
  <c r="C46" i="4"/>
  <c r="C45" i="4"/>
  <c r="C49" i="4" s="1"/>
  <c r="C44" i="4"/>
  <c r="C18" i="2"/>
  <c r="C39" i="4"/>
  <c r="C40" i="4"/>
  <c r="C17" i="8"/>
  <c r="C38" i="4"/>
  <c r="C37" i="4"/>
  <c r="C41" i="4" s="1"/>
  <c r="C36" i="4"/>
  <c r="C6" i="4"/>
  <c r="C7" i="4"/>
  <c r="C8" i="4"/>
  <c r="D56" i="4"/>
  <c r="E56" i="4"/>
  <c r="F56" i="4"/>
  <c r="G56" i="4"/>
  <c r="H56" i="4"/>
  <c r="I56" i="4"/>
  <c r="J56" i="4"/>
  <c r="C56" i="4"/>
  <c r="D36" i="2"/>
  <c r="D55" i="4"/>
  <c r="E36" i="2"/>
  <c r="E55" i="4"/>
  <c r="F36" i="2"/>
  <c r="F55" i="4"/>
  <c r="G36" i="2"/>
  <c r="G55" i="4"/>
  <c r="H36" i="2"/>
  <c r="H55" i="4"/>
  <c r="I36" i="2"/>
  <c r="I55" i="4"/>
  <c r="J36" i="2"/>
  <c r="J55" i="4"/>
  <c r="C55" i="4"/>
  <c r="D33" i="8"/>
  <c r="D54" i="4"/>
  <c r="E33" i="8"/>
  <c r="E54" i="4"/>
  <c r="F33" i="8"/>
  <c r="F54" i="4"/>
  <c r="G33" i="8"/>
  <c r="G54" i="4"/>
  <c r="H33" i="8"/>
  <c r="H54" i="4"/>
  <c r="I33" i="8"/>
  <c r="I54" i="4"/>
  <c r="J33" i="8"/>
  <c r="J54" i="4"/>
  <c r="C33" i="8"/>
  <c r="C54" i="4"/>
  <c r="D53" i="4"/>
  <c r="E53" i="4"/>
  <c r="F53" i="4"/>
  <c r="G53" i="4"/>
  <c r="H53" i="4"/>
  <c r="I53" i="4"/>
  <c r="J53" i="4"/>
  <c r="C53" i="4"/>
  <c r="D52" i="4"/>
  <c r="E52" i="4"/>
  <c r="F52" i="4"/>
  <c r="G52" i="4"/>
  <c r="G57" i="4" s="1"/>
  <c r="H52" i="4"/>
  <c r="I52" i="4"/>
  <c r="J52" i="4"/>
  <c r="C52" i="4"/>
  <c r="D40" i="4"/>
  <c r="E40" i="4"/>
  <c r="F40" i="4"/>
  <c r="G40" i="4"/>
  <c r="H40" i="4"/>
  <c r="I40" i="4"/>
  <c r="J40" i="4"/>
  <c r="D18" i="2"/>
  <c r="D39" i="4"/>
  <c r="E18" i="2"/>
  <c r="E39" i="4"/>
  <c r="F18" i="2"/>
  <c r="F39" i="4"/>
  <c r="G18" i="2"/>
  <c r="G39" i="4"/>
  <c r="H18" i="2"/>
  <c r="H39" i="4"/>
  <c r="I18" i="2"/>
  <c r="I39" i="4"/>
  <c r="J18" i="2"/>
  <c r="J39" i="4"/>
  <c r="D17" i="8"/>
  <c r="D38" i="4"/>
  <c r="E17" i="8"/>
  <c r="E38" i="4"/>
  <c r="F17" i="8"/>
  <c r="F38" i="4"/>
  <c r="F41" i="4" s="1"/>
  <c r="G17" i="8"/>
  <c r="G38" i="4"/>
  <c r="H17" i="8"/>
  <c r="H38" i="4"/>
  <c r="I17" i="8"/>
  <c r="I38" i="4"/>
  <c r="J17" i="8"/>
  <c r="J38" i="4"/>
  <c r="J41" i="4" s="1"/>
  <c r="D37" i="4"/>
  <c r="E37" i="4"/>
  <c r="F37" i="4"/>
  <c r="G37" i="4"/>
  <c r="H37" i="4"/>
  <c r="I37" i="4"/>
  <c r="J37" i="4"/>
  <c r="D36" i="4"/>
  <c r="E36" i="4"/>
  <c r="E41" i="4" s="1"/>
  <c r="F36" i="4"/>
  <c r="G36" i="4"/>
  <c r="H36" i="4"/>
  <c r="I36" i="4"/>
  <c r="I41" i="4" s="1"/>
  <c r="J36" i="4"/>
  <c r="J25" i="4"/>
  <c r="J26" i="4"/>
  <c r="I25" i="4"/>
  <c r="I26" i="4"/>
  <c r="H25" i="4"/>
  <c r="H26" i="4"/>
  <c r="H27" i="4" s="1"/>
  <c r="G25" i="4"/>
  <c r="G27" i="4" s="1"/>
  <c r="G26" i="4"/>
  <c r="F25" i="4"/>
  <c r="F26" i="4"/>
  <c r="E25" i="4"/>
  <c r="E26" i="4"/>
  <c r="D25" i="4"/>
  <c r="D26" i="4"/>
  <c r="D27" i="4" s="1"/>
  <c r="C25" i="4"/>
  <c r="C27" i="4" s="1"/>
  <c r="C26" i="4"/>
  <c r="D24" i="4"/>
  <c r="E24" i="4"/>
  <c r="F24" i="4"/>
  <c r="F27" i="4" s="1"/>
  <c r="G24" i="4"/>
  <c r="H24" i="4"/>
  <c r="I24" i="4"/>
  <c r="J24" i="4"/>
  <c r="J27" i="4" s="1"/>
  <c r="C24" i="4"/>
  <c r="J19" i="4"/>
  <c r="J20" i="4"/>
  <c r="I19" i="4"/>
  <c r="I20" i="4"/>
  <c r="H19" i="4"/>
  <c r="H20" i="4"/>
  <c r="H21" i="4" s="1"/>
  <c r="G19" i="4"/>
  <c r="G21" i="4" s="1"/>
  <c r="G20" i="4"/>
  <c r="F19" i="4"/>
  <c r="F20" i="4"/>
  <c r="E19" i="4"/>
  <c r="E20" i="4"/>
  <c r="D19" i="4"/>
  <c r="D20" i="4"/>
  <c r="D21" i="4" s="1"/>
  <c r="C19" i="4"/>
  <c r="C21" i="4" s="1"/>
  <c r="C20" i="4"/>
  <c r="D18" i="4"/>
  <c r="E18" i="4"/>
  <c r="F18" i="4"/>
  <c r="F21" i="4" s="1"/>
  <c r="G18" i="4"/>
  <c r="H18" i="4"/>
  <c r="I18" i="4"/>
  <c r="J18" i="4"/>
  <c r="J21" i="4" s="1"/>
  <c r="C18" i="4"/>
  <c r="J13" i="4"/>
  <c r="J14" i="4"/>
  <c r="I13" i="4"/>
  <c r="I14" i="4"/>
  <c r="H13" i="4"/>
  <c r="H14" i="4"/>
  <c r="H15" i="4" s="1"/>
  <c r="G13" i="4"/>
  <c r="G15" i="4" s="1"/>
  <c r="G14" i="4"/>
  <c r="F13" i="4"/>
  <c r="F14" i="4"/>
  <c r="E13" i="4"/>
  <c r="E14" i="4"/>
  <c r="D13" i="4"/>
  <c r="D14" i="4"/>
  <c r="D15" i="4" s="1"/>
  <c r="C13" i="4"/>
  <c r="C15" i="4" s="1"/>
  <c r="C14" i="4"/>
  <c r="D12" i="4"/>
  <c r="E12" i="4"/>
  <c r="F12" i="4"/>
  <c r="F15" i="4" s="1"/>
  <c r="G12" i="4"/>
  <c r="H12" i="4"/>
  <c r="I12" i="4"/>
  <c r="J12" i="4"/>
  <c r="J15" i="4" s="1"/>
  <c r="C12" i="4"/>
  <c r="J7" i="4"/>
  <c r="J8" i="4"/>
  <c r="I7" i="4"/>
  <c r="I8" i="4"/>
  <c r="H7" i="4"/>
  <c r="H8" i="4"/>
  <c r="G7" i="4"/>
  <c r="G9" i="4" s="1"/>
  <c r="G8" i="4"/>
  <c r="F7" i="4"/>
  <c r="F8" i="4"/>
  <c r="E7" i="4"/>
  <c r="E8" i="4"/>
  <c r="D7" i="4"/>
  <c r="D8" i="4"/>
  <c r="D6" i="4"/>
  <c r="E6" i="4"/>
  <c r="F6" i="4"/>
  <c r="G6" i="4"/>
  <c r="H6" i="4"/>
  <c r="I6" i="4"/>
  <c r="J6" i="4"/>
  <c r="J31" i="4"/>
  <c r="J32" i="4"/>
  <c r="J33" i="4" s="1"/>
  <c r="I31" i="4"/>
  <c r="I32" i="4"/>
  <c r="H31" i="4"/>
  <c r="H32" i="4"/>
  <c r="G31" i="4"/>
  <c r="G32" i="4"/>
  <c r="F31" i="4"/>
  <c r="F32" i="4"/>
  <c r="F33" i="4" s="1"/>
  <c r="E31" i="4"/>
  <c r="E32" i="4"/>
  <c r="D31" i="4"/>
  <c r="D32" i="4"/>
  <c r="C31" i="4"/>
  <c r="C32" i="4"/>
  <c r="D30" i="4"/>
  <c r="D33" i="4" s="1"/>
  <c r="E30" i="4"/>
  <c r="F30" i="4"/>
  <c r="G30" i="4"/>
  <c r="H30" i="4"/>
  <c r="H33" i="4" s="1"/>
  <c r="I30" i="4"/>
  <c r="J30" i="4"/>
  <c r="C30" i="4"/>
  <c r="J8" i="8"/>
  <c r="I8" i="8"/>
  <c r="H8" i="8"/>
  <c r="G8" i="8"/>
  <c r="F8" i="8"/>
  <c r="E8" i="8"/>
  <c r="D8" i="8"/>
  <c r="C8" i="8"/>
  <c r="I33" i="4"/>
  <c r="G33" i="4"/>
  <c r="E33" i="4"/>
  <c r="C33" i="4"/>
  <c r="I27" i="4"/>
  <c r="E27" i="4"/>
  <c r="I21" i="4"/>
  <c r="E21" i="4"/>
  <c r="I15" i="4"/>
  <c r="E15" i="4"/>
  <c r="D8" i="2"/>
  <c r="E8" i="2"/>
  <c r="F8" i="2"/>
  <c r="G8" i="2"/>
  <c r="H8" i="2"/>
  <c r="I8" i="2"/>
  <c r="J8" i="2"/>
  <c r="C8" i="2"/>
  <c r="C57" i="4"/>
  <c r="H41" i="4" l="1"/>
  <c r="F57" i="4"/>
  <c r="G41" i="4"/>
  <c r="I57" i="4"/>
  <c r="E57" i="4"/>
  <c r="I65" i="4"/>
  <c r="E65" i="4"/>
  <c r="D41" i="4"/>
  <c r="J57" i="4"/>
  <c r="C9" i="4"/>
  <c r="H57" i="4"/>
  <c r="D57" i="4"/>
  <c r="J65" i="4"/>
  <c r="F65" i="4"/>
  <c r="K57" i="4"/>
  <c r="J9" i="4"/>
  <c r="F9" i="4"/>
  <c r="D9" i="4"/>
  <c r="H9" i="4"/>
  <c r="K9" i="4"/>
  <c r="I9" i="4"/>
  <c r="E9" i="4"/>
</calcChain>
</file>

<file path=xl/sharedStrings.xml><?xml version="1.0" encoding="utf-8"?>
<sst xmlns="http://schemas.openxmlformats.org/spreadsheetml/2006/main" count="351" uniqueCount="64">
  <si>
    <t>Koncerter for børn og unge</t>
  </si>
  <si>
    <t>Udendørs koncerter/forestillinger</t>
  </si>
  <si>
    <t>Sceniske forestillinger</t>
  </si>
  <si>
    <t>R2012</t>
  </si>
  <si>
    <t>R2013</t>
  </si>
  <si>
    <t>R2014</t>
  </si>
  <si>
    <t>BO2019</t>
  </si>
  <si>
    <t>Koncerter</t>
  </si>
  <si>
    <t>Koncerter/forestillinger uden for landsdelen</t>
  </si>
  <si>
    <t>Copenhagen Phil - hele Sjællands Symfoniorkester</t>
  </si>
  <si>
    <t>Koncerter/forestillinger med hele orkestret</t>
  </si>
  <si>
    <t>Koncerter/forestillinger med dele af orkestret</t>
  </si>
  <si>
    <t>Odense Symfoniorkester</t>
  </si>
  <si>
    <t>Sønderjyllands Symfoniorkester</t>
  </si>
  <si>
    <t>Aarhus Symfoniorkester</t>
  </si>
  <si>
    <t>Aalborg Symfoniorkester</t>
  </si>
  <si>
    <t>Finansiering</t>
  </si>
  <si>
    <t>Stat</t>
  </si>
  <si>
    <t>Kommune</t>
  </si>
  <si>
    <t>Egenfinansiering</t>
  </si>
  <si>
    <t>Finansiering i alt</t>
  </si>
  <si>
    <t>Publikum til koncerter/forestillinger med hele orkestret</t>
  </si>
  <si>
    <t>Publikum til koncerter/forestillinger med dele af orkestret</t>
  </si>
  <si>
    <t>1.</t>
  </si>
  <si>
    <t>2.</t>
  </si>
  <si>
    <t>3.</t>
  </si>
  <si>
    <t>I alt</t>
  </si>
  <si>
    <t>4.</t>
  </si>
  <si>
    <t>5.</t>
  </si>
  <si>
    <t>Antal koncerter/forestillinger med hele orkestret</t>
  </si>
  <si>
    <t>Antal koncerter/forestillinger med dele af orkestret</t>
  </si>
  <si>
    <t>Koncerter/forestillinger i udlandet</t>
  </si>
  <si>
    <t>Koncerter/forestllinger i udlandet</t>
  </si>
  <si>
    <t>Koncerter i udlandet</t>
  </si>
  <si>
    <t>Finansiering pr. orkester (t.kr.)</t>
  </si>
  <si>
    <t>R2015</t>
  </si>
  <si>
    <t>BO2020</t>
  </si>
  <si>
    <t>Nøgletal for Copenhagen Phil - Hele Sjællands Symfoniorkester (finanstal i løbende priser 2012-2018, herefter niveau 2018)</t>
  </si>
  <si>
    <t>B2017</t>
  </si>
  <si>
    <t>F2018</t>
  </si>
  <si>
    <t>BO2021</t>
  </si>
  <si>
    <t>Nøgletal for Odense Symfoniorkester (finanstal i løbende priser 2012-2018, herefter niveau 2018)</t>
  </si>
  <si>
    <t>Nøgletal for Sønderjyllands Symfoniorkester (finanstal i løbende priser 2012-2018, herefter niveau 2018)</t>
  </si>
  <si>
    <t>Nøgletal for Aarhus Symfoniorkester (finanstal i løbende priser 2012-2018, herefter niveau 2018)</t>
  </si>
  <si>
    <t>Nøgletal for Aalborg Symfoniorkester (finanstal i løbende priser 2012-2018, herefter niveau 2018)</t>
  </si>
  <si>
    <t>Nøgletal for de fem landsdelsorkestre (finanstal i løbende priser 2012-2018, herefter niveau 2018)</t>
  </si>
  <si>
    <t>R2016</t>
  </si>
  <si>
    <t>Statslige tilskud er kvalitetstjekket af Slots- og Kulturstyrelsen den 27-09-2017. Dispositionsbegrænsninger er indregnet.</t>
  </si>
  <si>
    <t>Finansiering i alt skal være lig med orkestrets samlede indtægter i hht. årsregnskaber og seneste budgetter.</t>
  </si>
  <si>
    <t>Bemærkninger til finansiering</t>
  </si>
  <si>
    <t>Kommunale tilskud og egenfinansiering udfyldes/kvalitetstjekkes af orkestret.</t>
  </si>
  <si>
    <t>Bemærkninger til aktivitetsoplysninger</t>
  </si>
  <si>
    <t>Alle aktivitetsoplysninger udfyldes/kvalitetstjekkes af orkestret.</t>
  </si>
  <si>
    <t xml:space="preserve">Oversigten skal opdateres og indgå i orkestrets årsrapport. </t>
  </si>
  <si>
    <r>
      <t xml:space="preserve">NB: De </t>
    </r>
    <r>
      <rPr>
        <b/>
        <sz val="9"/>
        <color theme="4"/>
        <rFont val="Arial"/>
        <family val="2"/>
      </rPr>
      <t>blå</t>
    </r>
    <r>
      <rPr>
        <sz val="9"/>
        <color theme="1"/>
        <rFont val="Arial"/>
        <family val="2"/>
      </rPr>
      <t xml:space="preserve"> tal overføres automatisk til finanslovsarket</t>
    </r>
  </si>
  <si>
    <t>Aktivitetsoplysninger</t>
  </si>
  <si>
    <t>Aktivitetsoplysninger er underlagt revision. Revisor påser, at nøgletallene er korrekte.</t>
  </si>
  <si>
    <t>Kommunale tilskud og egenfinansiering udfyldes/kvalitetstjekkes af orkestret. Er senest kvalitetstjekket af orkestret den 09-10-2017.</t>
  </si>
  <si>
    <t>Alle aktivitetsoplysninger udfyldes/kvalitetstjekkes af orkestret. Er senest kvalitetstjekket af orkestret den 09-10-2017.</t>
  </si>
  <si>
    <t>Kommunale tilskud og egenfinansiering udfyldes/kvalitetstjekkes af orkestret. Er senest kvalitetstjekket af orkestret den 11-10-2017.</t>
  </si>
  <si>
    <t>Alle aktivitetsoplysninger udfyldes/kvalitetstjekkes af orkestret. Er senest kvalitetstjekket af orkestret den 11-10-2017.</t>
  </si>
  <si>
    <t>Bemærkninger</t>
  </si>
  <si>
    <t>Copenhagen Phil's ekstraordinært høje koncert- og publikumstal i 2016 skyldes, at der inden for samme kalenderår blev gennemført flere større, succesfulde sceniske produktioner (Ildfuglen med Republique og Nøddeknækkeren i Tivoli) med mange gentagelser af forestillingerne.</t>
  </si>
  <si>
    <t>Copenhagen Phil's lave publikumstal i 2015 skyldes især, at der i dette kalenderår ikke blev gennemført nogen udendørskoncert med et større kommercielt navn.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</si>
</sst>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/>
    <xf numFmtId="0" fontId="10" fillId="0" borderId="1" xfId="0" applyFont="1" applyFill="1" applyBorder="1" applyAlignment="1">
      <alignment vertical="center"/>
    </xf>
    <xf numFmtId="0" fontId="0" fillId="0" borderId="1" xfId="0" applyFill="1" applyBorder="1"/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1" xfId="0" applyFont="1" applyBorder="1"/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9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5"/>
  <sheetViews>
    <sheetView tabSelected="1" zoomScaleNormal="100" workbookViewId="0"/>
  </sheetViews>
  <sheetFormatPr defaultColWidth="11" defaultRowHeight="13.2" x14ac:dyDescent="0.25"/>
  <cols>
    <col min="1" max="1" width="3.09765625" style="50" customWidth="1"/>
    <col min="2" max="2" width="38.59765625" style="50" customWidth="1"/>
    <col min="3" max="12" width="7.09765625" style="50" customWidth="1"/>
    <col min="13" max="16384" width="11" style="50"/>
  </cols>
  <sheetData>
    <row r="1" spans="1:12" s="43" customFormat="1" ht="32.1" customHeight="1" x14ac:dyDescent="0.3">
      <c r="A1" s="2" t="s">
        <v>45</v>
      </c>
    </row>
    <row r="2" spans="1:12" s="38" customFormat="1" ht="14.1" customHeight="1" x14ac:dyDescent="0.3">
      <c r="A2" s="16"/>
      <c r="B2" s="39"/>
      <c r="C2" s="18" t="s">
        <v>3</v>
      </c>
      <c r="D2" s="18" t="s">
        <v>4</v>
      </c>
      <c r="E2" s="18" t="s">
        <v>5</v>
      </c>
      <c r="F2" s="18" t="s">
        <v>35</v>
      </c>
      <c r="G2" s="18" t="s">
        <v>46</v>
      </c>
      <c r="H2" s="18" t="s">
        <v>38</v>
      </c>
      <c r="I2" s="18" t="s">
        <v>39</v>
      </c>
      <c r="J2" s="18" t="s">
        <v>6</v>
      </c>
      <c r="K2" s="18" t="s">
        <v>36</v>
      </c>
      <c r="L2" s="18" t="s">
        <v>40</v>
      </c>
    </row>
    <row r="3" spans="1:12" s="43" customFormat="1" ht="14.1" customHeight="1" x14ac:dyDescent="0.3">
      <c r="A3" s="8"/>
      <c r="B3" s="44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3" customFormat="1" ht="14.1" customHeight="1" x14ac:dyDescent="0.3">
      <c r="A4" s="2" t="s">
        <v>23</v>
      </c>
      <c r="B4" s="7" t="s">
        <v>34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43" customFormat="1" ht="14.1" customHeight="1" x14ac:dyDescent="0.3">
      <c r="A5" s="2"/>
      <c r="B5" s="7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3" customFormat="1" ht="14.1" customHeight="1" x14ac:dyDescent="0.3">
      <c r="A6" s="8"/>
      <c r="B6" s="44" t="s">
        <v>17</v>
      </c>
      <c r="C6" s="45">
        <f>+CopenhagenPhil!C5</f>
        <v>41200</v>
      </c>
      <c r="D6" s="45">
        <f>+CopenhagenPhil!D5</f>
        <v>41100</v>
      </c>
      <c r="E6" s="45">
        <f>+CopenhagenPhil!E5</f>
        <v>41200</v>
      </c>
      <c r="F6" s="45">
        <f>+CopenhagenPhil!F5</f>
        <v>41000</v>
      </c>
      <c r="G6" s="45">
        <f>+CopenhagenPhil!G5</f>
        <v>40600</v>
      </c>
      <c r="H6" s="45">
        <f>+CopenhagenPhil!H5</f>
        <v>40300</v>
      </c>
      <c r="I6" s="45">
        <f>+CopenhagenPhil!I5</f>
        <v>38500</v>
      </c>
      <c r="J6" s="45">
        <f>+CopenhagenPhil!J5</f>
        <v>35500</v>
      </c>
      <c r="K6" s="45">
        <f>+CopenhagenPhil!K5</f>
        <v>32700</v>
      </c>
      <c r="L6" s="45">
        <f>+CopenhagenPhil!L5</f>
        <v>30000</v>
      </c>
    </row>
    <row r="7" spans="1:12" s="43" customFormat="1" ht="14.1" customHeight="1" x14ac:dyDescent="0.3">
      <c r="A7" s="8"/>
      <c r="B7" s="44" t="s">
        <v>18</v>
      </c>
      <c r="C7" s="45">
        <f>+CopenhagenPhil!C6</f>
        <v>0</v>
      </c>
      <c r="D7" s="45">
        <f>+CopenhagenPhil!D6</f>
        <v>0</v>
      </c>
      <c r="E7" s="45">
        <f>+CopenhagenPhil!E6</f>
        <v>0</v>
      </c>
      <c r="F7" s="45">
        <f>+CopenhagenPhil!F6</f>
        <v>0</v>
      </c>
      <c r="G7" s="45">
        <f>+CopenhagenPhil!G6</f>
        <v>0</v>
      </c>
      <c r="H7" s="45">
        <f>+CopenhagenPhil!H6</f>
        <v>200</v>
      </c>
      <c r="I7" s="45">
        <f>+CopenhagenPhil!I6</f>
        <v>1000</v>
      </c>
      <c r="J7" s="45">
        <f>+CopenhagenPhil!J6</f>
        <v>2500</v>
      </c>
      <c r="K7" s="45">
        <f>+CopenhagenPhil!K6</f>
        <v>4500</v>
      </c>
      <c r="L7" s="45">
        <f>+CopenhagenPhil!L6</f>
        <v>6500</v>
      </c>
    </row>
    <row r="8" spans="1:12" s="43" customFormat="1" ht="14.1" customHeight="1" x14ac:dyDescent="0.3">
      <c r="A8" s="8"/>
      <c r="B8" s="44" t="s">
        <v>19</v>
      </c>
      <c r="C8" s="45">
        <f>+CopenhagenPhil!C7</f>
        <v>12188</v>
      </c>
      <c r="D8" s="45">
        <f>+CopenhagenPhil!D7</f>
        <v>12242</v>
      </c>
      <c r="E8" s="45">
        <f>+CopenhagenPhil!E7</f>
        <v>12700</v>
      </c>
      <c r="F8" s="45">
        <f>+CopenhagenPhil!F7</f>
        <v>12400</v>
      </c>
      <c r="G8" s="45">
        <f>+CopenhagenPhil!G7</f>
        <v>11500</v>
      </c>
      <c r="H8" s="45">
        <f>+CopenhagenPhil!H7</f>
        <v>14000</v>
      </c>
      <c r="I8" s="45">
        <f>+CopenhagenPhil!I7</f>
        <v>12000</v>
      </c>
      <c r="J8" s="45">
        <f>+CopenhagenPhil!J7</f>
        <v>13500</v>
      </c>
      <c r="K8" s="45">
        <f>+CopenhagenPhil!K7</f>
        <v>14500</v>
      </c>
      <c r="L8" s="45">
        <f>+CopenhagenPhil!L7</f>
        <v>16000</v>
      </c>
    </row>
    <row r="9" spans="1:12" s="43" customFormat="1" ht="14.1" customHeight="1" x14ac:dyDescent="0.3">
      <c r="A9" s="8"/>
      <c r="B9" s="7" t="s">
        <v>20</v>
      </c>
      <c r="C9" s="10">
        <f>SUM(C6:C8)</f>
        <v>53388</v>
      </c>
      <c r="D9" s="10">
        <f t="shared" ref="D9:J9" si="0">SUM(D6:D8)</f>
        <v>53342</v>
      </c>
      <c r="E9" s="10">
        <f t="shared" si="0"/>
        <v>53900</v>
      </c>
      <c r="F9" s="10">
        <f t="shared" si="0"/>
        <v>53400</v>
      </c>
      <c r="G9" s="10">
        <f t="shared" si="0"/>
        <v>52100</v>
      </c>
      <c r="H9" s="10">
        <f t="shared" si="0"/>
        <v>54500</v>
      </c>
      <c r="I9" s="10">
        <f t="shared" si="0"/>
        <v>51500</v>
      </c>
      <c r="J9" s="10">
        <f t="shared" si="0"/>
        <v>51500</v>
      </c>
      <c r="K9" s="10">
        <f t="shared" ref="K9:L9" si="1">SUM(K6:K8)</f>
        <v>51700</v>
      </c>
      <c r="L9" s="10">
        <f t="shared" si="1"/>
        <v>52500</v>
      </c>
    </row>
    <row r="10" spans="1:12" s="43" customFormat="1" ht="14.1" customHeight="1" x14ac:dyDescent="0.3">
      <c r="A10" s="8"/>
      <c r="B10" s="44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43" customFormat="1" ht="14.1" customHeight="1" x14ac:dyDescent="0.3">
      <c r="A11" s="2"/>
      <c r="B11" s="7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43" customFormat="1" ht="14.1" customHeight="1" x14ac:dyDescent="0.3">
      <c r="A12" s="8"/>
      <c r="B12" s="44" t="s">
        <v>17</v>
      </c>
      <c r="C12" s="45">
        <f>+Odense!C5</f>
        <v>21200</v>
      </c>
      <c r="D12" s="45">
        <f>+Odense!D5</f>
        <v>21200</v>
      </c>
      <c r="E12" s="45">
        <f>+Odense!E5</f>
        <v>21200</v>
      </c>
      <c r="F12" s="45">
        <f>+Odense!F5</f>
        <v>21100</v>
      </c>
      <c r="G12" s="45">
        <f>+Odense!G5</f>
        <v>20800</v>
      </c>
      <c r="H12" s="45">
        <f>+Odense!H5</f>
        <v>20700</v>
      </c>
      <c r="I12" s="45">
        <f>+Odense!I5</f>
        <v>21300</v>
      </c>
      <c r="J12" s="45">
        <f>+Odense!J5</f>
        <v>21300</v>
      </c>
      <c r="K12" s="45">
        <f>+Odense!K5</f>
        <v>21300</v>
      </c>
      <c r="L12" s="45">
        <f>+Odense!L5</f>
        <v>21300</v>
      </c>
    </row>
    <row r="13" spans="1:12" s="43" customFormat="1" ht="14.1" customHeight="1" x14ac:dyDescent="0.3">
      <c r="A13" s="8"/>
      <c r="B13" s="44" t="s">
        <v>18</v>
      </c>
      <c r="C13" s="45">
        <f>+Odense!C6</f>
        <v>32700</v>
      </c>
      <c r="D13" s="45">
        <f>+Odense!D6</f>
        <v>32700</v>
      </c>
      <c r="E13" s="45">
        <f>+Odense!E6</f>
        <v>33400</v>
      </c>
      <c r="F13" s="45">
        <f>+Odense!F6</f>
        <v>33700</v>
      </c>
      <c r="G13" s="45">
        <f>+Odense!G6</f>
        <v>33100</v>
      </c>
      <c r="H13" s="45">
        <f>+Odense!H6</f>
        <v>33100</v>
      </c>
      <c r="I13" s="45">
        <f>+Odense!I6</f>
        <v>33500</v>
      </c>
      <c r="J13" s="45">
        <f>+Odense!J6</f>
        <v>33500</v>
      </c>
      <c r="K13" s="45">
        <f>+Odense!K6</f>
        <v>33500</v>
      </c>
      <c r="L13" s="45">
        <f>+Odense!L6</f>
        <v>33500</v>
      </c>
    </row>
    <row r="14" spans="1:12" s="43" customFormat="1" ht="14.1" customHeight="1" x14ac:dyDescent="0.3">
      <c r="A14" s="8"/>
      <c r="B14" s="44" t="s">
        <v>19</v>
      </c>
      <c r="C14" s="45">
        <f>+Odense!C7</f>
        <v>3800</v>
      </c>
      <c r="D14" s="45">
        <f>+Odense!D7</f>
        <v>5100</v>
      </c>
      <c r="E14" s="45">
        <f>+Odense!E7</f>
        <v>5500</v>
      </c>
      <c r="F14" s="45">
        <f>+Odense!F7</f>
        <v>6500</v>
      </c>
      <c r="G14" s="45">
        <f>+Odense!G7</f>
        <v>9500</v>
      </c>
      <c r="H14" s="45">
        <f>+Odense!H7</f>
        <v>7500</v>
      </c>
      <c r="I14" s="45">
        <f>+Odense!I7</f>
        <v>14200</v>
      </c>
      <c r="J14" s="45">
        <f>+Odense!J7</f>
        <v>13000</v>
      </c>
      <c r="K14" s="45">
        <f>+Odense!K7</f>
        <v>8300</v>
      </c>
      <c r="L14" s="45">
        <f>+Odense!L7</f>
        <v>8300</v>
      </c>
    </row>
    <row r="15" spans="1:12" s="43" customFormat="1" ht="14.1" customHeight="1" x14ac:dyDescent="0.3">
      <c r="A15" s="8"/>
      <c r="B15" s="7" t="s">
        <v>20</v>
      </c>
      <c r="C15" s="10">
        <f t="shared" ref="C15:J15" si="2">SUM(C12:C14)</f>
        <v>57700</v>
      </c>
      <c r="D15" s="10">
        <f t="shared" si="2"/>
        <v>59000</v>
      </c>
      <c r="E15" s="10">
        <f t="shared" si="2"/>
        <v>60100</v>
      </c>
      <c r="F15" s="10">
        <f t="shared" si="2"/>
        <v>61300</v>
      </c>
      <c r="G15" s="10">
        <f t="shared" si="2"/>
        <v>63400</v>
      </c>
      <c r="H15" s="10">
        <f t="shared" si="2"/>
        <v>61300</v>
      </c>
      <c r="I15" s="10">
        <f t="shared" si="2"/>
        <v>69000</v>
      </c>
      <c r="J15" s="10">
        <f t="shared" si="2"/>
        <v>67800</v>
      </c>
      <c r="K15" s="10">
        <f t="shared" ref="K15:L15" si="3">SUM(K12:K14)</f>
        <v>63100</v>
      </c>
      <c r="L15" s="10">
        <f t="shared" si="3"/>
        <v>63100</v>
      </c>
    </row>
    <row r="16" spans="1:12" s="43" customFormat="1" ht="14.1" customHeight="1" x14ac:dyDescent="0.3">
      <c r="A16" s="8"/>
      <c r="B16" s="44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43" customFormat="1" ht="14.1" customHeight="1" x14ac:dyDescent="0.3">
      <c r="A17" s="2"/>
      <c r="B17" s="7" t="s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43" customFormat="1" ht="14.1" customHeight="1" x14ac:dyDescent="0.3">
      <c r="A18" s="8"/>
      <c r="B18" s="44" t="s">
        <v>17</v>
      </c>
      <c r="C18" s="45">
        <f>+Sønderjylland!C5</f>
        <v>40100</v>
      </c>
      <c r="D18" s="45">
        <f>+Sønderjylland!D5</f>
        <v>40100</v>
      </c>
      <c r="E18" s="45">
        <f>+Sønderjylland!E5</f>
        <v>40200</v>
      </c>
      <c r="F18" s="45">
        <f>+Sønderjylland!F5</f>
        <v>40000</v>
      </c>
      <c r="G18" s="45">
        <f>+Sønderjylland!G5</f>
        <v>39600</v>
      </c>
      <c r="H18" s="45">
        <f>+Sønderjylland!H5</f>
        <v>39300</v>
      </c>
      <c r="I18" s="45">
        <f>+Sønderjylland!I5</f>
        <v>40300</v>
      </c>
      <c r="J18" s="45">
        <f>+Sønderjylland!J5</f>
        <v>40300</v>
      </c>
      <c r="K18" s="45">
        <f>+Sønderjylland!K5</f>
        <v>40300</v>
      </c>
      <c r="L18" s="45">
        <f>+Sønderjylland!L5</f>
        <v>40300</v>
      </c>
    </row>
    <row r="19" spans="1:12" s="43" customFormat="1" ht="14.1" customHeight="1" x14ac:dyDescent="0.3">
      <c r="A19" s="8"/>
      <c r="B19" s="44" t="s">
        <v>18</v>
      </c>
      <c r="C19" s="45">
        <f>+Sønderjylland!C6</f>
        <v>2492</v>
      </c>
      <c r="D19" s="45">
        <f>+Sønderjylland!D6</f>
        <v>2555</v>
      </c>
      <c r="E19" s="45">
        <f>+Sønderjylland!E6</f>
        <v>2575</v>
      </c>
      <c r="F19" s="45">
        <f>+Sønderjylland!F6</f>
        <v>2592</v>
      </c>
      <c r="G19" s="45">
        <f>+Sønderjylland!G6</f>
        <v>2300</v>
      </c>
      <c r="H19" s="45">
        <f>+Sønderjylland!H6</f>
        <v>2784</v>
      </c>
      <c r="I19" s="45">
        <f>+Sønderjylland!I6</f>
        <v>2864</v>
      </c>
      <c r="J19" s="45">
        <f>+Sønderjylland!J6</f>
        <v>2944</v>
      </c>
      <c r="K19" s="45">
        <f>+Sønderjylland!K6</f>
        <v>3000</v>
      </c>
      <c r="L19" s="45">
        <f>+Sønderjylland!L6</f>
        <v>3000</v>
      </c>
    </row>
    <row r="20" spans="1:12" s="43" customFormat="1" ht="14.1" customHeight="1" x14ac:dyDescent="0.3">
      <c r="A20" s="8"/>
      <c r="B20" s="44" t="s">
        <v>19</v>
      </c>
      <c r="C20" s="45">
        <f>+Sønderjylland!C7</f>
        <v>5855</v>
      </c>
      <c r="D20" s="45">
        <f>+Sønderjylland!D7</f>
        <v>4043</v>
      </c>
      <c r="E20" s="45">
        <f>+Sønderjylland!E7</f>
        <v>4061</v>
      </c>
      <c r="F20" s="45">
        <f>+Sønderjylland!F7</f>
        <v>2547</v>
      </c>
      <c r="G20" s="45">
        <f>+Sønderjylland!G7</f>
        <v>2278</v>
      </c>
      <c r="H20" s="45">
        <f>+Sønderjylland!H7</f>
        <v>3000</v>
      </c>
      <c r="I20" s="45">
        <f>+Sønderjylland!I7</f>
        <v>3000</v>
      </c>
      <c r="J20" s="45">
        <f>+Sønderjylland!J7</f>
        <v>3000</v>
      </c>
      <c r="K20" s="45">
        <f>+Sønderjylland!K7</f>
        <v>3000</v>
      </c>
      <c r="L20" s="45">
        <f>+Sønderjylland!L7</f>
        <v>3000</v>
      </c>
    </row>
    <row r="21" spans="1:12" s="43" customFormat="1" ht="14.1" customHeight="1" x14ac:dyDescent="0.3">
      <c r="A21" s="8"/>
      <c r="B21" s="7" t="s">
        <v>20</v>
      </c>
      <c r="C21" s="10">
        <f t="shared" ref="C21:J21" si="4">SUM(C18:C20)</f>
        <v>48447</v>
      </c>
      <c r="D21" s="10">
        <f t="shared" si="4"/>
        <v>46698</v>
      </c>
      <c r="E21" s="10">
        <f t="shared" si="4"/>
        <v>46836</v>
      </c>
      <c r="F21" s="10">
        <f t="shared" si="4"/>
        <v>45139</v>
      </c>
      <c r="G21" s="10">
        <f t="shared" si="4"/>
        <v>44178</v>
      </c>
      <c r="H21" s="10">
        <f t="shared" si="4"/>
        <v>45084</v>
      </c>
      <c r="I21" s="10">
        <f t="shared" si="4"/>
        <v>46164</v>
      </c>
      <c r="J21" s="10">
        <f t="shared" si="4"/>
        <v>46244</v>
      </c>
      <c r="K21" s="10">
        <f t="shared" ref="K21:L21" si="5">SUM(K18:K20)</f>
        <v>46300</v>
      </c>
      <c r="L21" s="10">
        <f t="shared" si="5"/>
        <v>46300</v>
      </c>
    </row>
    <row r="22" spans="1:12" s="43" customFormat="1" ht="14.1" customHeight="1" x14ac:dyDescent="0.3">
      <c r="A22" s="8"/>
      <c r="B22" s="44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43" customFormat="1" ht="14.1" customHeight="1" x14ac:dyDescent="0.3">
      <c r="A23" s="2"/>
      <c r="B23" s="7" t="s">
        <v>14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s="43" customFormat="1" ht="14.1" customHeight="1" x14ac:dyDescent="0.3">
      <c r="A24" s="8"/>
      <c r="B24" s="44" t="s">
        <v>17</v>
      </c>
      <c r="C24" s="45">
        <f>+Aarhus!C5</f>
        <v>21100</v>
      </c>
      <c r="D24" s="45">
        <f>+Aarhus!D5</f>
        <v>21100</v>
      </c>
      <c r="E24" s="45">
        <f>+Aarhus!E5</f>
        <v>21100</v>
      </c>
      <c r="F24" s="45">
        <f>+Aarhus!F5</f>
        <v>21000</v>
      </c>
      <c r="G24" s="45">
        <f>+Aarhus!G5</f>
        <v>20700</v>
      </c>
      <c r="H24" s="45">
        <f>+Aarhus!H5</f>
        <v>20600</v>
      </c>
      <c r="I24" s="45">
        <f>+Aarhus!I5</f>
        <v>21200</v>
      </c>
      <c r="J24" s="45">
        <f>+Aarhus!J5</f>
        <v>21200</v>
      </c>
      <c r="K24" s="45">
        <f>+Aarhus!K5</f>
        <v>21200</v>
      </c>
      <c r="L24" s="45">
        <f>+Aarhus!L5</f>
        <v>21200</v>
      </c>
    </row>
    <row r="25" spans="1:12" s="43" customFormat="1" ht="14.1" customHeight="1" x14ac:dyDescent="0.3">
      <c r="A25" s="8"/>
      <c r="B25" s="44" t="s">
        <v>18</v>
      </c>
      <c r="C25" s="45">
        <f>+Aarhus!C6</f>
        <v>20600</v>
      </c>
      <c r="D25" s="45">
        <f>+Aarhus!D6</f>
        <v>20400</v>
      </c>
      <c r="E25" s="45">
        <f>+Aarhus!E6</f>
        <v>20100</v>
      </c>
      <c r="F25" s="45">
        <f>+Aarhus!F6</f>
        <v>20200</v>
      </c>
      <c r="G25" s="45">
        <f>+Aarhus!G6</f>
        <v>21000</v>
      </c>
      <c r="H25" s="45">
        <f>+Aarhus!H6</f>
        <v>22400</v>
      </c>
      <c r="I25" s="45">
        <f>+Aarhus!I6</f>
        <v>22100</v>
      </c>
      <c r="J25" s="45">
        <f>+Aarhus!J6</f>
        <v>22100</v>
      </c>
      <c r="K25" s="45">
        <f>+Aarhus!K6</f>
        <v>21500</v>
      </c>
      <c r="L25" s="45">
        <f>+Aarhus!L6</f>
        <v>21500</v>
      </c>
    </row>
    <row r="26" spans="1:12" s="43" customFormat="1" ht="14.1" customHeight="1" x14ac:dyDescent="0.3">
      <c r="A26" s="8"/>
      <c r="B26" s="44" t="s">
        <v>19</v>
      </c>
      <c r="C26" s="45">
        <f>+Aarhus!C7</f>
        <v>7600</v>
      </c>
      <c r="D26" s="45">
        <f>+Aarhus!D7</f>
        <v>8300</v>
      </c>
      <c r="E26" s="45">
        <f>+Aarhus!E7</f>
        <v>7500</v>
      </c>
      <c r="F26" s="45">
        <f>+Aarhus!F7</f>
        <v>7000</v>
      </c>
      <c r="G26" s="45">
        <f>+Aarhus!G7</f>
        <v>7300</v>
      </c>
      <c r="H26" s="45">
        <f>+Aarhus!H7</f>
        <v>10200</v>
      </c>
      <c r="I26" s="45">
        <f>+Aarhus!I7</f>
        <v>8770</v>
      </c>
      <c r="J26" s="45">
        <f>+Aarhus!J7</f>
        <v>8770</v>
      </c>
      <c r="K26" s="45">
        <f>+Aarhus!K7</f>
        <v>8770</v>
      </c>
      <c r="L26" s="45">
        <f>+Aarhus!L7</f>
        <v>8770</v>
      </c>
    </row>
    <row r="27" spans="1:12" s="43" customFormat="1" ht="14.1" customHeight="1" x14ac:dyDescent="0.3">
      <c r="A27" s="8"/>
      <c r="B27" s="7" t="s">
        <v>20</v>
      </c>
      <c r="C27" s="10">
        <f t="shared" ref="C27:J27" si="6">SUM(C24:C26)</f>
        <v>49300</v>
      </c>
      <c r="D27" s="10">
        <f t="shared" si="6"/>
        <v>49800</v>
      </c>
      <c r="E27" s="10">
        <f t="shared" si="6"/>
        <v>48700</v>
      </c>
      <c r="F27" s="10">
        <f t="shared" si="6"/>
        <v>48200</v>
      </c>
      <c r="G27" s="10">
        <f t="shared" si="6"/>
        <v>49000</v>
      </c>
      <c r="H27" s="10">
        <f t="shared" si="6"/>
        <v>53200</v>
      </c>
      <c r="I27" s="10">
        <f t="shared" si="6"/>
        <v>52070</v>
      </c>
      <c r="J27" s="10">
        <f t="shared" si="6"/>
        <v>52070</v>
      </c>
      <c r="K27" s="10">
        <f t="shared" ref="K27:L27" si="7">SUM(K24:K26)</f>
        <v>51470</v>
      </c>
      <c r="L27" s="10">
        <f t="shared" si="7"/>
        <v>51470</v>
      </c>
    </row>
    <row r="28" spans="1:12" s="43" customFormat="1" ht="14.1" customHeight="1" x14ac:dyDescent="0.3">
      <c r="A28" s="8"/>
      <c r="B28" s="44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43" customFormat="1" ht="14.1" customHeight="1" x14ac:dyDescent="0.3">
      <c r="A29" s="2"/>
      <c r="B29" s="7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43" customFormat="1" ht="14.1" customHeight="1" x14ac:dyDescent="0.3">
      <c r="A30" s="8"/>
      <c r="B30" s="44" t="s">
        <v>17</v>
      </c>
      <c r="C30" s="45">
        <f>+Aalborg!C5</f>
        <v>20600</v>
      </c>
      <c r="D30" s="45">
        <f>+Aalborg!D5</f>
        <v>20700</v>
      </c>
      <c r="E30" s="45">
        <f>+Aalborg!E5</f>
        <v>20700</v>
      </c>
      <c r="F30" s="45">
        <f>+Aalborg!F5</f>
        <v>20600</v>
      </c>
      <c r="G30" s="45">
        <f>+Aalborg!G5</f>
        <v>20300</v>
      </c>
      <c r="H30" s="45">
        <f>+Aalborg!H5</f>
        <v>20200</v>
      </c>
      <c r="I30" s="45">
        <f>+Aalborg!I5</f>
        <v>20800</v>
      </c>
      <c r="J30" s="45">
        <f>+Aalborg!J5</f>
        <v>20800</v>
      </c>
      <c r="K30" s="45">
        <f>+Aalborg!K5</f>
        <v>20800</v>
      </c>
      <c r="L30" s="45">
        <f>+Aalborg!L5</f>
        <v>20800</v>
      </c>
    </row>
    <row r="31" spans="1:12" s="43" customFormat="1" ht="14.1" customHeight="1" x14ac:dyDescent="0.3">
      <c r="A31" s="8"/>
      <c r="B31" s="44" t="s">
        <v>18</v>
      </c>
      <c r="C31" s="45">
        <f>+Aalborg!C6</f>
        <v>28210</v>
      </c>
      <c r="D31" s="45">
        <f>+Aalborg!D6</f>
        <v>27961</v>
      </c>
      <c r="E31" s="45">
        <f>+Aalborg!E6</f>
        <v>28605</v>
      </c>
      <c r="F31" s="45">
        <f>+Aalborg!F6</f>
        <v>28595</v>
      </c>
      <c r="G31" s="45">
        <f>+Aalborg!G6</f>
        <v>28989</v>
      </c>
      <c r="H31" s="45">
        <f>+Aalborg!H6</f>
        <v>29614</v>
      </c>
      <c r="I31" s="45">
        <f>+Aalborg!I6</f>
        <v>30024</v>
      </c>
      <c r="J31" s="45">
        <f>+Aalborg!J6</f>
        <v>30024</v>
      </c>
      <c r="K31" s="45">
        <f>+Aalborg!K6</f>
        <v>30024</v>
      </c>
      <c r="L31" s="45">
        <f>+Aalborg!L6</f>
        <v>30024</v>
      </c>
    </row>
    <row r="32" spans="1:12" s="43" customFormat="1" ht="14.1" customHeight="1" x14ac:dyDescent="0.3">
      <c r="A32" s="8"/>
      <c r="B32" s="44" t="s">
        <v>19</v>
      </c>
      <c r="C32" s="45">
        <f>+Aalborg!C7</f>
        <v>2601</v>
      </c>
      <c r="D32" s="45">
        <f>+Aalborg!D7</f>
        <v>2709</v>
      </c>
      <c r="E32" s="45">
        <f>+Aalborg!E7</f>
        <v>4367</v>
      </c>
      <c r="F32" s="45">
        <f>+Aalborg!F7</f>
        <v>4706</v>
      </c>
      <c r="G32" s="45">
        <f>+Aalborg!G7</f>
        <v>4994</v>
      </c>
      <c r="H32" s="45">
        <f>+Aalborg!H7</f>
        <v>4958</v>
      </c>
      <c r="I32" s="45">
        <f>+Aalborg!I7</f>
        <v>5007.58</v>
      </c>
      <c r="J32" s="45">
        <f>+Aalborg!J7</f>
        <v>5057.6557999999995</v>
      </c>
      <c r="K32" s="45">
        <f>+Aalborg!K7</f>
        <v>5108.2323579999993</v>
      </c>
      <c r="L32" s="45">
        <f>+Aalborg!L7</f>
        <v>5159.3146815799992</v>
      </c>
    </row>
    <row r="33" spans="1:12" s="43" customFormat="1" ht="14.1" customHeight="1" x14ac:dyDescent="0.3">
      <c r="A33" s="8"/>
      <c r="B33" s="7" t="s">
        <v>20</v>
      </c>
      <c r="C33" s="10">
        <f t="shared" ref="C33:J33" si="8">SUM(C30:C32)</f>
        <v>51411</v>
      </c>
      <c r="D33" s="10">
        <f t="shared" si="8"/>
        <v>51370</v>
      </c>
      <c r="E33" s="10">
        <f t="shared" si="8"/>
        <v>53672</v>
      </c>
      <c r="F33" s="10">
        <f t="shared" si="8"/>
        <v>53901</v>
      </c>
      <c r="G33" s="10">
        <f t="shared" si="8"/>
        <v>54283</v>
      </c>
      <c r="H33" s="10">
        <f t="shared" si="8"/>
        <v>54772</v>
      </c>
      <c r="I33" s="10">
        <f t="shared" si="8"/>
        <v>55831.58</v>
      </c>
      <c r="J33" s="10">
        <f t="shared" si="8"/>
        <v>55881.6558</v>
      </c>
      <c r="K33" s="10">
        <f t="shared" ref="K33:L33" si="9">SUM(K30:K32)</f>
        <v>55932.232358000001</v>
      </c>
      <c r="L33" s="10">
        <f t="shared" si="9"/>
        <v>55983.314681579999</v>
      </c>
    </row>
    <row r="34" spans="1:12" s="43" customFormat="1" ht="14.1" customHeight="1" x14ac:dyDescent="0.3">
      <c r="A34" s="8"/>
      <c r="B34" s="44"/>
      <c r="C34" s="9"/>
      <c r="D34" s="9"/>
      <c r="E34" s="9"/>
      <c r="F34" s="9"/>
      <c r="G34" s="9"/>
      <c r="H34" s="9"/>
      <c r="I34" s="9"/>
      <c r="J34" s="9"/>
      <c r="K34" s="9"/>
    </row>
    <row r="35" spans="1:12" ht="14.1" customHeight="1" x14ac:dyDescent="0.25">
      <c r="A35" s="51" t="s">
        <v>24</v>
      </c>
      <c r="B35" s="3" t="s">
        <v>29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4.1" customHeight="1" x14ac:dyDescent="0.25">
      <c r="A36" s="1"/>
      <c r="B36" s="46" t="s">
        <v>9</v>
      </c>
      <c r="C36" s="47">
        <f>+CopenhagenPhil!C18</f>
        <v>80</v>
      </c>
      <c r="D36" s="47">
        <f>+CopenhagenPhil!D18</f>
        <v>97</v>
      </c>
      <c r="E36" s="47">
        <f>+CopenhagenPhil!E18</f>
        <v>103</v>
      </c>
      <c r="F36" s="47">
        <f>+CopenhagenPhil!F18</f>
        <v>112</v>
      </c>
      <c r="G36" s="47">
        <f>+CopenhagenPhil!G18</f>
        <v>157</v>
      </c>
      <c r="H36" s="47">
        <f>+CopenhagenPhil!H18</f>
        <v>122</v>
      </c>
      <c r="I36" s="47">
        <f>+CopenhagenPhil!I18</f>
        <v>113</v>
      </c>
      <c r="J36" s="47">
        <f>+CopenhagenPhil!J18</f>
        <v>122</v>
      </c>
      <c r="K36" s="47">
        <f>+CopenhagenPhil!K18</f>
        <v>115</v>
      </c>
      <c r="L36" s="47">
        <f>+CopenhagenPhil!L18</f>
        <v>122</v>
      </c>
    </row>
    <row r="37" spans="1:12" ht="14.1" customHeight="1" x14ac:dyDescent="0.25">
      <c r="A37" s="1"/>
      <c r="B37" s="46" t="s">
        <v>12</v>
      </c>
      <c r="C37" s="47">
        <f>+Odense!C17</f>
        <v>108</v>
      </c>
      <c r="D37" s="47">
        <f>+Odense!D17</f>
        <v>122</v>
      </c>
      <c r="E37" s="47">
        <f>+Odense!E17</f>
        <v>124</v>
      </c>
      <c r="F37" s="47">
        <f>+Odense!F17</f>
        <v>120</v>
      </c>
      <c r="G37" s="47">
        <f>+Odense!G17</f>
        <v>102</v>
      </c>
      <c r="H37" s="47">
        <f>+Odense!H17</f>
        <v>101</v>
      </c>
      <c r="I37" s="47">
        <f>+Odense!I17</f>
        <v>123</v>
      </c>
      <c r="J37" s="47">
        <f>+Odense!J17</f>
        <v>141</v>
      </c>
      <c r="K37" s="47">
        <f>+Odense!K17</f>
        <v>126</v>
      </c>
      <c r="L37" s="47">
        <f>+Odense!L17</f>
        <v>126</v>
      </c>
    </row>
    <row r="38" spans="1:12" ht="14.1" customHeight="1" x14ac:dyDescent="0.25">
      <c r="A38" s="1"/>
      <c r="B38" s="48" t="s">
        <v>13</v>
      </c>
      <c r="C38" s="47">
        <f>+Sønderjylland!C17</f>
        <v>87</v>
      </c>
      <c r="D38" s="47">
        <f>+Sønderjylland!D17</f>
        <v>79</v>
      </c>
      <c r="E38" s="47">
        <f>+Sønderjylland!E17</f>
        <v>89</v>
      </c>
      <c r="F38" s="47">
        <f>+Sønderjylland!F17</f>
        <v>83</v>
      </c>
      <c r="G38" s="47">
        <f>+Sønderjylland!G17</f>
        <v>84</v>
      </c>
      <c r="H38" s="47">
        <f>+Sønderjylland!H17</f>
        <v>84</v>
      </c>
      <c r="I38" s="47">
        <f>+Sønderjylland!I17</f>
        <v>84</v>
      </c>
      <c r="J38" s="47">
        <f>+Sønderjylland!J17</f>
        <v>84</v>
      </c>
      <c r="K38" s="47">
        <f>+Sønderjylland!K17</f>
        <v>84</v>
      </c>
      <c r="L38" s="47">
        <f>+Sønderjylland!L17</f>
        <v>84</v>
      </c>
    </row>
    <row r="39" spans="1:12" ht="14.1" customHeight="1" x14ac:dyDescent="0.25">
      <c r="A39" s="1"/>
      <c r="B39" s="46" t="s">
        <v>14</v>
      </c>
      <c r="C39" s="47">
        <f>+Aarhus!C18</f>
        <v>103</v>
      </c>
      <c r="D39" s="47">
        <f>+Aarhus!D18</f>
        <v>112</v>
      </c>
      <c r="E39" s="47">
        <f>+Aarhus!E18</f>
        <v>108</v>
      </c>
      <c r="F39" s="47">
        <f>+Aarhus!F18</f>
        <v>117</v>
      </c>
      <c r="G39" s="47">
        <f>+Aarhus!G18</f>
        <v>112</v>
      </c>
      <c r="H39" s="47">
        <f>+Aarhus!H18</f>
        <v>84</v>
      </c>
      <c r="I39" s="47">
        <f>+Aarhus!I18</f>
        <v>84</v>
      </c>
      <c r="J39" s="47">
        <f>+Aarhus!J18</f>
        <v>84</v>
      </c>
      <c r="K39" s="47">
        <f>+Aarhus!K18</f>
        <v>84</v>
      </c>
      <c r="L39" s="47">
        <f>+Aarhus!L18</f>
        <v>84</v>
      </c>
    </row>
    <row r="40" spans="1:12" ht="14.1" customHeight="1" x14ac:dyDescent="0.25">
      <c r="A40" s="1"/>
      <c r="B40" s="46" t="s">
        <v>15</v>
      </c>
      <c r="C40" s="47">
        <f>+Aalborg!C17</f>
        <v>92</v>
      </c>
      <c r="D40" s="47">
        <f>+Aalborg!D17</f>
        <v>89</v>
      </c>
      <c r="E40" s="47">
        <f>+Aalborg!E17</f>
        <v>78</v>
      </c>
      <c r="F40" s="47">
        <f>+Aalborg!F17</f>
        <v>71</v>
      </c>
      <c r="G40" s="47">
        <f>+Aalborg!G17</f>
        <v>87</v>
      </c>
      <c r="H40" s="47">
        <f>+Aalborg!H17</f>
        <v>82</v>
      </c>
      <c r="I40" s="47">
        <f>+Aalborg!I17</f>
        <v>88</v>
      </c>
      <c r="J40" s="47">
        <f>+Aalborg!J17</f>
        <v>91</v>
      </c>
      <c r="K40" s="47">
        <f>+Aalborg!K17</f>
        <v>93</v>
      </c>
      <c r="L40" s="47">
        <f>+Aalborg!L17</f>
        <v>93</v>
      </c>
    </row>
    <row r="41" spans="1:12" ht="14.1" customHeight="1" x14ac:dyDescent="0.25">
      <c r="A41" s="12"/>
      <c r="B41" s="4" t="s">
        <v>26</v>
      </c>
      <c r="C41" s="5">
        <f>SUM(C36:C40)</f>
        <v>470</v>
      </c>
      <c r="D41" s="5">
        <f t="shared" ref="D41:J41" si="10">SUM(D36:D40)</f>
        <v>499</v>
      </c>
      <c r="E41" s="5">
        <f t="shared" si="10"/>
        <v>502</v>
      </c>
      <c r="F41" s="5">
        <f t="shared" si="10"/>
        <v>503</v>
      </c>
      <c r="G41" s="5">
        <f t="shared" si="10"/>
        <v>542</v>
      </c>
      <c r="H41" s="5">
        <f t="shared" si="10"/>
        <v>473</v>
      </c>
      <c r="I41" s="5">
        <f t="shared" si="10"/>
        <v>492</v>
      </c>
      <c r="J41" s="5">
        <f t="shared" si="10"/>
        <v>522</v>
      </c>
      <c r="K41" s="5">
        <f t="shared" ref="K41:L41" si="11">SUM(K36:K40)</f>
        <v>502</v>
      </c>
      <c r="L41" s="5">
        <f t="shared" si="11"/>
        <v>509</v>
      </c>
    </row>
    <row r="42" spans="1:12" ht="14.1" customHeight="1" x14ac:dyDescent="0.25">
      <c r="A42" s="12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4.1" customHeight="1" x14ac:dyDescent="0.25">
      <c r="A43" s="11" t="s">
        <v>25</v>
      </c>
      <c r="B43" s="3" t="s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4.1" customHeight="1" x14ac:dyDescent="0.25">
      <c r="A44" s="12"/>
      <c r="B44" s="46" t="s">
        <v>9</v>
      </c>
      <c r="C44" s="47">
        <f>+CopenhagenPhil!C27</f>
        <v>246</v>
      </c>
      <c r="D44" s="47">
        <f>+CopenhagenPhil!D27</f>
        <v>177</v>
      </c>
      <c r="E44" s="47">
        <f>+CopenhagenPhil!E27</f>
        <v>198</v>
      </c>
      <c r="F44" s="47">
        <f>+CopenhagenPhil!F27</f>
        <v>180</v>
      </c>
      <c r="G44" s="47">
        <f>+CopenhagenPhil!G27</f>
        <v>247</v>
      </c>
      <c r="H44" s="47">
        <f>+CopenhagenPhil!H27</f>
        <v>255</v>
      </c>
      <c r="I44" s="47">
        <f>+CopenhagenPhil!I27</f>
        <v>240</v>
      </c>
      <c r="J44" s="47">
        <f>+CopenhagenPhil!J27</f>
        <v>250</v>
      </c>
      <c r="K44" s="47">
        <f>+CopenhagenPhil!K27</f>
        <v>250</v>
      </c>
      <c r="L44" s="47">
        <f>+CopenhagenPhil!L27</f>
        <v>250</v>
      </c>
    </row>
    <row r="45" spans="1:12" ht="14.1" customHeight="1" x14ac:dyDescent="0.25">
      <c r="A45" s="12"/>
      <c r="B45" s="46" t="s">
        <v>12</v>
      </c>
      <c r="C45" s="47">
        <f>+Odense!C25</f>
        <v>47</v>
      </c>
      <c r="D45" s="47">
        <f>+Odense!D25</f>
        <v>37</v>
      </c>
      <c r="E45" s="47">
        <f>+Odense!E25</f>
        <v>34</v>
      </c>
      <c r="F45" s="47">
        <f>+Odense!F25</f>
        <v>34</v>
      </c>
      <c r="G45" s="47">
        <f>+Odense!G25</f>
        <v>15</v>
      </c>
      <c r="H45" s="47">
        <f>+Odense!H25</f>
        <v>30</v>
      </c>
      <c r="I45" s="47">
        <f>+Odense!I25</f>
        <v>46</v>
      </c>
      <c r="J45" s="47">
        <f>+Odense!J25</f>
        <v>42</v>
      </c>
      <c r="K45" s="47">
        <f>+Odense!K25</f>
        <v>42</v>
      </c>
      <c r="L45" s="47">
        <f>+Odense!L25</f>
        <v>42</v>
      </c>
    </row>
    <row r="46" spans="1:12" ht="14.1" customHeight="1" x14ac:dyDescent="0.25">
      <c r="A46" s="12"/>
      <c r="B46" s="48" t="s">
        <v>13</v>
      </c>
      <c r="C46" s="47">
        <f>+Sønderjylland!C25</f>
        <v>74</v>
      </c>
      <c r="D46" s="47">
        <f>+Sønderjylland!D25</f>
        <v>90</v>
      </c>
      <c r="E46" s="47">
        <f>+Sønderjylland!E25</f>
        <v>62</v>
      </c>
      <c r="F46" s="47">
        <f>+Sønderjylland!F25</f>
        <v>66</v>
      </c>
      <c r="G46" s="47">
        <f>+Sønderjylland!G25</f>
        <v>66</v>
      </c>
      <c r="H46" s="47">
        <f>+Sønderjylland!H25</f>
        <v>66</v>
      </c>
      <c r="I46" s="47">
        <f>+Sønderjylland!I25</f>
        <v>66</v>
      </c>
      <c r="J46" s="47">
        <f>+Sønderjylland!J25</f>
        <v>66</v>
      </c>
      <c r="K46" s="47">
        <f>+Sønderjylland!K25</f>
        <v>66</v>
      </c>
      <c r="L46" s="47">
        <f>+Sønderjylland!L25</f>
        <v>66</v>
      </c>
    </row>
    <row r="47" spans="1:12" ht="14.1" customHeight="1" x14ac:dyDescent="0.25">
      <c r="A47" s="12"/>
      <c r="B47" s="46" t="s">
        <v>14</v>
      </c>
      <c r="C47" s="47">
        <f>+Aarhus!C27</f>
        <v>96</v>
      </c>
      <c r="D47" s="47">
        <f>+Aarhus!D27</f>
        <v>85</v>
      </c>
      <c r="E47" s="47">
        <f>+Aarhus!E27</f>
        <v>80</v>
      </c>
      <c r="F47" s="47">
        <f>+Aarhus!F27</f>
        <v>97</v>
      </c>
      <c r="G47" s="47">
        <f>+Aarhus!G27</f>
        <v>91</v>
      </c>
      <c r="H47" s="47">
        <f>+Aarhus!H27</f>
        <v>79</v>
      </c>
      <c r="I47" s="47">
        <f>+Aarhus!I27</f>
        <v>76</v>
      </c>
      <c r="J47" s="47">
        <f>+Aarhus!J27</f>
        <v>76</v>
      </c>
      <c r="K47" s="47">
        <f>+Aarhus!K27</f>
        <v>76</v>
      </c>
      <c r="L47" s="47">
        <f>+Aarhus!L27</f>
        <v>76</v>
      </c>
    </row>
    <row r="48" spans="1:12" ht="14.1" customHeight="1" x14ac:dyDescent="0.25">
      <c r="A48" s="12"/>
      <c r="B48" s="46" t="s">
        <v>15</v>
      </c>
      <c r="C48" s="47">
        <f>+Aalborg!C25</f>
        <v>93</v>
      </c>
      <c r="D48" s="47">
        <f>+Aalborg!D25</f>
        <v>74</v>
      </c>
      <c r="E48" s="47">
        <f>+Aalborg!E25</f>
        <v>50</v>
      </c>
      <c r="F48" s="47">
        <f>+Aalborg!F25</f>
        <v>105</v>
      </c>
      <c r="G48" s="47">
        <f>+Aalborg!G25</f>
        <v>85</v>
      </c>
      <c r="H48" s="47">
        <f>+Aalborg!H25</f>
        <v>52</v>
      </c>
      <c r="I48" s="47">
        <f>+Aalborg!I25</f>
        <v>104</v>
      </c>
      <c r="J48" s="47">
        <f>+Aalborg!J25</f>
        <v>110</v>
      </c>
      <c r="K48" s="47">
        <f>+Aalborg!K25</f>
        <v>112</v>
      </c>
      <c r="L48" s="47">
        <f>+Aalborg!L25</f>
        <v>112</v>
      </c>
    </row>
    <row r="49" spans="1:12" ht="14.1" customHeight="1" x14ac:dyDescent="0.25">
      <c r="A49" s="12"/>
      <c r="B49" s="3" t="s">
        <v>26</v>
      </c>
      <c r="C49" s="10">
        <f>SUM(C44:C48)</f>
        <v>556</v>
      </c>
      <c r="D49" s="10">
        <f t="shared" ref="D49:J49" si="12">SUM(D44:D48)</f>
        <v>463</v>
      </c>
      <c r="E49" s="10">
        <f t="shared" si="12"/>
        <v>424</v>
      </c>
      <c r="F49" s="10">
        <f t="shared" si="12"/>
        <v>482</v>
      </c>
      <c r="G49" s="10">
        <f t="shared" si="12"/>
        <v>504</v>
      </c>
      <c r="H49" s="10">
        <f t="shared" si="12"/>
        <v>482</v>
      </c>
      <c r="I49" s="10">
        <f t="shared" si="12"/>
        <v>532</v>
      </c>
      <c r="J49" s="10">
        <f t="shared" si="12"/>
        <v>544</v>
      </c>
      <c r="K49" s="10">
        <f t="shared" ref="K49:L49" si="13">SUM(K44:K48)</f>
        <v>546</v>
      </c>
      <c r="L49" s="10">
        <f t="shared" si="13"/>
        <v>546</v>
      </c>
    </row>
    <row r="50" spans="1:12" ht="14.1" customHeight="1" x14ac:dyDescent="0.25">
      <c r="A50" s="11"/>
    </row>
    <row r="51" spans="1:12" ht="14.1" customHeight="1" x14ac:dyDescent="0.25">
      <c r="A51" s="12" t="s">
        <v>27</v>
      </c>
      <c r="B51" s="3" t="s">
        <v>21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4.1" customHeight="1" x14ac:dyDescent="0.25">
      <c r="A52" s="12"/>
      <c r="B52" s="46" t="s">
        <v>9</v>
      </c>
      <c r="C52" s="47">
        <f>+CopenhagenPhil!C36</f>
        <v>52975</v>
      </c>
      <c r="D52" s="47">
        <f>+CopenhagenPhil!D36</f>
        <v>46410</v>
      </c>
      <c r="E52" s="47">
        <f>+CopenhagenPhil!E36</f>
        <v>78525</v>
      </c>
      <c r="F52" s="47">
        <f>+CopenhagenPhil!F36</f>
        <v>92000</v>
      </c>
      <c r="G52" s="47">
        <f>+CopenhagenPhil!G36</f>
        <v>105500</v>
      </c>
      <c r="H52" s="47">
        <f>+CopenhagenPhil!H36</f>
        <v>98300</v>
      </c>
      <c r="I52" s="47">
        <f>+CopenhagenPhil!I36</f>
        <v>91600</v>
      </c>
      <c r="J52" s="47">
        <f>+CopenhagenPhil!J36</f>
        <v>115300</v>
      </c>
      <c r="K52" s="47">
        <f>+CopenhagenPhil!K36</f>
        <v>107800</v>
      </c>
      <c r="L52" s="47">
        <f>+CopenhagenPhil!L36</f>
        <v>110300</v>
      </c>
    </row>
    <row r="53" spans="1:12" ht="14.1" customHeight="1" x14ac:dyDescent="0.25">
      <c r="A53" s="12"/>
      <c r="B53" s="46" t="s">
        <v>12</v>
      </c>
      <c r="C53" s="47">
        <f>+Odense!C33</f>
        <v>75900</v>
      </c>
      <c r="D53" s="47">
        <f>+Odense!D33</f>
        <v>77900</v>
      </c>
      <c r="E53" s="47">
        <f>+Odense!E33</f>
        <v>79600</v>
      </c>
      <c r="F53" s="47">
        <f>+Odense!F33</f>
        <v>76200</v>
      </c>
      <c r="G53" s="47">
        <f>+Odense!G33</f>
        <v>76700</v>
      </c>
      <c r="H53" s="47">
        <f>+Odense!H33</f>
        <v>76400</v>
      </c>
      <c r="I53" s="47">
        <f>+Odense!I33</f>
        <v>85000</v>
      </c>
      <c r="J53" s="47">
        <f>+Odense!J33</f>
        <v>91400</v>
      </c>
      <c r="K53" s="47">
        <f>+Odense!K33</f>
        <v>81400</v>
      </c>
      <c r="L53" s="47">
        <f>+Odense!L33</f>
        <v>84400</v>
      </c>
    </row>
    <row r="54" spans="1:12" ht="14.1" customHeight="1" x14ac:dyDescent="0.25">
      <c r="A54" s="12"/>
      <c r="B54" s="48" t="s">
        <v>13</v>
      </c>
      <c r="C54" s="47">
        <f>+Sønderjylland!C33</f>
        <v>50364</v>
      </c>
      <c r="D54" s="47">
        <f>+Sønderjylland!D33</f>
        <v>39309</v>
      </c>
      <c r="E54" s="47">
        <f>+Sønderjylland!E33</f>
        <v>43694</v>
      </c>
      <c r="F54" s="47">
        <f>+Sønderjylland!F33</f>
        <v>38468</v>
      </c>
      <c r="G54" s="47">
        <f>+Sønderjylland!G33</f>
        <v>41607</v>
      </c>
      <c r="H54" s="47">
        <f>+Sønderjylland!H33</f>
        <v>41607</v>
      </c>
      <c r="I54" s="47">
        <f>+Sønderjylland!I33</f>
        <v>41607</v>
      </c>
      <c r="J54" s="47">
        <f>+Sønderjylland!J33</f>
        <v>41607</v>
      </c>
      <c r="K54" s="47">
        <f>+Sønderjylland!K33</f>
        <v>41607</v>
      </c>
      <c r="L54" s="47">
        <f>+Sønderjylland!L33</f>
        <v>41607</v>
      </c>
    </row>
    <row r="55" spans="1:12" ht="14.1" customHeight="1" x14ac:dyDescent="0.25">
      <c r="A55" s="12"/>
      <c r="B55" s="46" t="s">
        <v>14</v>
      </c>
      <c r="C55" s="47">
        <f>+Aarhus!C36</f>
        <v>83316</v>
      </c>
      <c r="D55" s="47">
        <f>+Aarhus!D36</f>
        <v>75741</v>
      </c>
      <c r="E55" s="47">
        <f>+Aarhus!E36</f>
        <v>81487</v>
      </c>
      <c r="F55" s="47">
        <f>+Aarhus!F36</f>
        <v>82641</v>
      </c>
      <c r="G55" s="47">
        <f>+Aarhus!G36</f>
        <v>92525</v>
      </c>
      <c r="H55" s="47">
        <f>+Aarhus!H36</f>
        <v>73000</v>
      </c>
      <c r="I55" s="47">
        <f>+Aarhus!I36</f>
        <v>74000</v>
      </c>
      <c r="J55" s="47">
        <f>+Aarhus!J36</f>
        <v>74000</v>
      </c>
      <c r="K55" s="47">
        <f>+Aarhus!K36</f>
        <v>74000</v>
      </c>
      <c r="L55" s="47">
        <f>+Aarhus!L36</f>
        <v>74000</v>
      </c>
    </row>
    <row r="56" spans="1:12" ht="14.1" customHeight="1" x14ac:dyDescent="0.25">
      <c r="A56" s="12"/>
      <c r="B56" s="46" t="s">
        <v>15</v>
      </c>
      <c r="C56" s="47">
        <f>+Aalborg!C33</f>
        <v>76532</v>
      </c>
      <c r="D56" s="47">
        <f>+Aalborg!D33</f>
        <v>44707</v>
      </c>
      <c r="E56" s="47">
        <f>+Aalborg!E33</f>
        <v>68934</v>
      </c>
      <c r="F56" s="47">
        <f>+Aalborg!F33</f>
        <v>63892</v>
      </c>
      <c r="G56" s="47">
        <f>+Aalborg!G33</f>
        <v>58340</v>
      </c>
      <c r="H56" s="47">
        <f>+Aalborg!H33</f>
        <v>58000</v>
      </c>
      <c r="I56" s="47">
        <f>+Aalborg!I33</f>
        <v>65000</v>
      </c>
      <c r="J56" s="47">
        <f>+Aalborg!J33</f>
        <v>65500</v>
      </c>
      <c r="K56" s="47">
        <f>+Aalborg!K33</f>
        <v>66000</v>
      </c>
      <c r="L56" s="47">
        <f>+Aalborg!L33</f>
        <v>66000</v>
      </c>
    </row>
    <row r="57" spans="1:12" ht="14.1" customHeight="1" x14ac:dyDescent="0.25">
      <c r="A57" s="12"/>
      <c r="B57" s="4" t="s">
        <v>26</v>
      </c>
      <c r="C57" s="5">
        <f>SUM(C52:C56)</f>
        <v>339087</v>
      </c>
      <c r="D57" s="5">
        <f t="shared" ref="D57" si="14">SUM(D52:D56)</f>
        <v>284067</v>
      </c>
      <c r="E57" s="5">
        <f t="shared" ref="E57" si="15">SUM(E52:E56)</f>
        <v>352240</v>
      </c>
      <c r="F57" s="5">
        <f t="shared" ref="F57" si="16">SUM(F52:F56)</f>
        <v>353201</v>
      </c>
      <c r="G57" s="5">
        <f t="shared" ref="G57" si="17">SUM(G52:G56)</f>
        <v>374672</v>
      </c>
      <c r="H57" s="5">
        <f t="shared" ref="H57" si="18">SUM(H52:H56)</f>
        <v>347307</v>
      </c>
      <c r="I57" s="5">
        <f t="shared" ref="I57" si="19">SUM(I52:I56)</f>
        <v>357207</v>
      </c>
      <c r="J57" s="5">
        <f t="shared" ref="J57:K57" si="20">SUM(J52:J56)</f>
        <v>387807</v>
      </c>
      <c r="K57" s="5">
        <f t="shared" si="20"/>
        <v>370807</v>
      </c>
      <c r="L57" s="5">
        <f t="shared" ref="L57" si="21">SUM(L52:L56)</f>
        <v>376307</v>
      </c>
    </row>
    <row r="58" spans="1:12" ht="14.1" customHeight="1" x14ac:dyDescent="0.25">
      <c r="A58" s="12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4.1" customHeight="1" x14ac:dyDescent="0.25">
      <c r="A59" s="12" t="s">
        <v>28</v>
      </c>
      <c r="B59" s="3" t="s">
        <v>22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4.1" customHeight="1" x14ac:dyDescent="0.25">
      <c r="A60" s="12"/>
      <c r="B60" s="46" t="s">
        <v>9</v>
      </c>
      <c r="C60" s="47">
        <f>+CopenhagenPhil!C45</f>
        <v>8050</v>
      </c>
      <c r="D60" s="47">
        <f>+CopenhagenPhil!D45</f>
        <v>14380</v>
      </c>
      <c r="E60" s="47">
        <f>+CopenhagenPhil!E45</f>
        <v>9295</v>
      </c>
      <c r="F60" s="47">
        <f>+CopenhagenPhil!F45</f>
        <v>13000</v>
      </c>
      <c r="G60" s="47">
        <f>+CopenhagenPhil!G45</f>
        <v>11500</v>
      </c>
      <c r="H60" s="47">
        <f>+CopenhagenPhil!H45</f>
        <v>8500</v>
      </c>
      <c r="I60" s="47">
        <f>+CopenhagenPhil!I45</f>
        <v>9400</v>
      </c>
      <c r="J60" s="47">
        <f>+CopenhagenPhil!J45</f>
        <v>10000</v>
      </c>
      <c r="K60" s="47">
        <f>+CopenhagenPhil!K45</f>
        <v>11000</v>
      </c>
      <c r="L60" s="47">
        <f>+CopenhagenPhil!L45</f>
        <v>12000</v>
      </c>
    </row>
    <row r="61" spans="1:12" ht="14.1" customHeight="1" x14ac:dyDescent="0.25">
      <c r="A61" s="12"/>
      <c r="B61" s="46" t="s">
        <v>12</v>
      </c>
      <c r="C61" s="47">
        <f>+Odense!C41</f>
        <v>5500</v>
      </c>
      <c r="D61" s="47">
        <f>+Odense!D41</f>
        <v>5000</v>
      </c>
      <c r="E61" s="47">
        <f>+Odense!E41</f>
        <v>4900</v>
      </c>
      <c r="F61" s="47">
        <f>+Odense!F41</f>
        <v>3500</v>
      </c>
      <c r="G61" s="47">
        <f>+Odense!G41</f>
        <v>3300</v>
      </c>
      <c r="H61" s="47">
        <f>+Odense!H41</f>
        <v>3500</v>
      </c>
      <c r="I61" s="47">
        <f>+Odense!I41</f>
        <v>6000</v>
      </c>
      <c r="J61" s="47">
        <f>+Odense!J41</f>
        <v>6000</v>
      </c>
      <c r="K61" s="47">
        <f>+Odense!K41</f>
        <v>6000</v>
      </c>
      <c r="L61" s="47">
        <f>+Odense!L41</f>
        <v>6000</v>
      </c>
    </row>
    <row r="62" spans="1:12" ht="14.1" customHeight="1" x14ac:dyDescent="0.25">
      <c r="A62" s="12"/>
      <c r="B62" s="48" t="s">
        <v>13</v>
      </c>
      <c r="C62" s="47">
        <f>+Sønderjylland!C41</f>
        <v>11508</v>
      </c>
      <c r="D62" s="47">
        <f>+Sønderjylland!D41</f>
        <v>15450</v>
      </c>
      <c r="E62" s="47">
        <f>+Sønderjylland!E41</f>
        <v>9275</v>
      </c>
      <c r="F62" s="47">
        <f>+Sønderjylland!F41</f>
        <v>12955</v>
      </c>
      <c r="G62" s="47">
        <f>+Sønderjylland!G41</f>
        <v>11300</v>
      </c>
      <c r="H62" s="47">
        <f>+Sønderjylland!H41</f>
        <v>11300</v>
      </c>
      <c r="I62" s="47">
        <f>+Sønderjylland!I41</f>
        <v>11300</v>
      </c>
      <c r="J62" s="47">
        <f>+Sønderjylland!J41</f>
        <v>11300</v>
      </c>
      <c r="K62" s="47">
        <f>+Sønderjylland!K41</f>
        <v>11300</v>
      </c>
      <c r="L62" s="47">
        <f>+Sønderjylland!L41</f>
        <v>11300</v>
      </c>
    </row>
    <row r="63" spans="1:12" ht="14.1" customHeight="1" x14ac:dyDescent="0.25">
      <c r="A63" s="12"/>
      <c r="B63" s="46" t="s">
        <v>14</v>
      </c>
      <c r="C63" s="47">
        <f>+Aarhus!C45</f>
        <v>6713</v>
      </c>
      <c r="D63" s="47">
        <f>+Aarhus!D45</f>
        <v>11024</v>
      </c>
      <c r="E63" s="47">
        <f>+Aarhus!E45</f>
        <v>7237</v>
      </c>
      <c r="F63" s="47">
        <f>+Aarhus!F45</f>
        <v>8646</v>
      </c>
      <c r="G63" s="47">
        <f>+Aarhus!G45</f>
        <v>7962</v>
      </c>
      <c r="H63" s="47">
        <f>+Aarhus!H45</f>
        <v>9600</v>
      </c>
      <c r="I63" s="47">
        <f>+Aarhus!I45</f>
        <v>7200</v>
      </c>
      <c r="J63" s="47">
        <f>+Aarhus!J45</f>
        <v>7200</v>
      </c>
      <c r="K63" s="47">
        <f>+Aarhus!K45</f>
        <v>7200</v>
      </c>
      <c r="L63" s="47">
        <f>+Aarhus!L45</f>
        <v>7200</v>
      </c>
    </row>
    <row r="64" spans="1:12" ht="14.1" customHeight="1" x14ac:dyDescent="0.25">
      <c r="A64" s="12"/>
      <c r="B64" s="46" t="s">
        <v>15</v>
      </c>
      <c r="C64" s="47">
        <f>+Aalborg!C41</f>
        <v>8327</v>
      </c>
      <c r="D64" s="47">
        <f>+Aalborg!D41</f>
        <v>7604</v>
      </c>
      <c r="E64" s="47">
        <f>+Aalborg!E41</f>
        <v>10784</v>
      </c>
      <c r="F64" s="47">
        <f>+Aalborg!F41</f>
        <v>10290</v>
      </c>
      <c r="G64" s="47">
        <f>+Aalborg!G41</f>
        <v>12891</v>
      </c>
      <c r="H64" s="47">
        <f>+Aalborg!H41</f>
        <v>34900</v>
      </c>
      <c r="I64" s="47">
        <f>+Aalborg!I41</f>
        <v>11750</v>
      </c>
      <c r="J64" s="47">
        <f>+Aalborg!J41</f>
        <v>13750</v>
      </c>
      <c r="K64" s="47">
        <f>+Aalborg!K41</f>
        <v>14000</v>
      </c>
      <c r="L64" s="47">
        <f>+Aalborg!L41</f>
        <v>14000</v>
      </c>
    </row>
    <row r="65" spans="1:12" ht="14.1" customHeight="1" x14ac:dyDescent="0.25">
      <c r="A65" s="12"/>
      <c r="B65" s="3" t="s">
        <v>26</v>
      </c>
      <c r="C65" s="10">
        <f>SUM(C60:C64)</f>
        <v>40098</v>
      </c>
      <c r="D65" s="10">
        <f t="shared" ref="D65:J65" si="22">SUM(D60:D64)</f>
        <v>53458</v>
      </c>
      <c r="E65" s="10">
        <f t="shared" si="22"/>
        <v>41491</v>
      </c>
      <c r="F65" s="10">
        <f t="shared" si="22"/>
        <v>48391</v>
      </c>
      <c r="G65" s="10">
        <f t="shared" si="22"/>
        <v>46953</v>
      </c>
      <c r="H65" s="10">
        <f t="shared" si="22"/>
        <v>67800</v>
      </c>
      <c r="I65" s="10">
        <f t="shared" si="22"/>
        <v>45650</v>
      </c>
      <c r="J65" s="10">
        <f t="shared" si="22"/>
        <v>48250</v>
      </c>
      <c r="K65" s="10">
        <f t="shared" ref="K65:L65" si="23">SUM(K60:K64)</f>
        <v>49500</v>
      </c>
      <c r="L65" s="10">
        <f t="shared" si="23"/>
        <v>50500</v>
      </c>
    </row>
  </sheetData>
  <phoneticPr fontId="14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76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2"/>
  <sheetViews>
    <sheetView zoomScaleNormal="100" workbookViewId="0"/>
  </sheetViews>
  <sheetFormatPr defaultColWidth="11" defaultRowHeight="13.2" x14ac:dyDescent="0.25"/>
  <cols>
    <col min="1" max="1" width="2.09765625" style="40" customWidth="1"/>
    <col min="2" max="2" width="32.59765625" style="40" customWidth="1"/>
    <col min="3" max="12" width="7.09765625" style="40" customWidth="1"/>
    <col min="13" max="16384" width="11" style="40"/>
  </cols>
  <sheetData>
    <row r="1" spans="1:12" s="38" customFormat="1" ht="30.75" customHeight="1" x14ac:dyDescent="0.3">
      <c r="A1" s="13" t="s">
        <v>37</v>
      </c>
    </row>
    <row r="2" spans="1:12" s="38" customFormat="1" ht="15.9" customHeight="1" x14ac:dyDescent="0.3">
      <c r="A2" s="16"/>
      <c r="B2" s="70"/>
      <c r="C2" s="18" t="s">
        <v>3</v>
      </c>
      <c r="D2" s="18" t="s">
        <v>4</v>
      </c>
      <c r="E2" s="18" t="s">
        <v>5</v>
      </c>
      <c r="F2" s="18" t="s">
        <v>35</v>
      </c>
      <c r="G2" s="18" t="s">
        <v>46</v>
      </c>
      <c r="H2" s="18" t="s">
        <v>38</v>
      </c>
      <c r="I2" s="18" t="s">
        <v>39</v>
      </c>
      <c r="J2" s="18" t="s">
        <v>6</v>
      </c>
      <c r="K2" s="18" t="s">
        <v>36</v>
      </c>
      <c r="L2" s="18" t="s">
        <v>40</v>
      </c>
    </row>
    <row r="3" spans="1:12" s="38" customFormat="1" ht="15.9" customHeight="1" x14ac:dyDescent="0.3">
      <c r="A3" s="19"/>
      <c r="B3" s="7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8" customFormat="1" ht="15.9" customHeight="1" x14ac:dyDescent="0.3">
      <c r="A4" s="22" t="s">
        <v>16</v>
      </c>
      <c r="B4" s="70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38" customFormat="1" ht="15.9" customHeight="1" x14ac:dyDescent="0.3">
      <c r="A5" s="19"/>
      <c r="B5" s="71" t="s">
        <v>17</v>
      </c>
      <c r="C5" s="23">
        <v>41200</v>
      </c>
      <c r="D5" s="23">
        <v>41100</v>
      </c>
      <c r="E5" s="23">
        <v>41200</v>
      </c>
      <c r="F5" s="23">
        <v>41000</v>
      </c>
      <c r="G5" s="23">
        <v>40600</v>
      </c>
      <c r="H5" s="23">
        <v>40300</v>
      </c>
      <c r="I5" s="23">
        <v>38500</v>
      </c>
      <c r="J5" s="23">
        <v>35500</v>
      </c>
      <c r="K5" s="23">
        <v>32700</v>
      </c>
      <c r="L5" s="23">
        <v>30000</v>
      </c>
    </row>
    <row r="6" spans="1:12" s="38" customFormat="1" ht="15.9" customHeight="1" x14ac:dyDescent="0.3">
      <c r="A6" s="19"/>
      <c r="B6" s="71" t="s">
        <v>18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200</v>
      </c>
      <c r="I6" s="23">
        <v>1000</v>
      </c>
      <c r="J6" s="23">
        <v>2500</v>
      </c>
      <c r="K6" s="23">
        <v>4500</v>
      </c>
      <c r="L6" s="23">
        <v>6500</v>
      </c>
    </row>
    <row r="7" spans="1:12" s="38" customFormat="1" ht="15.9" customHeight="1" x14ac:dyDescent="0.3">
      <c r="A7" s="19"/>
      <c r="B7" s="71" t="s">
        <v>19</v>
      </c>
      <c r="C7" s="23">
        <v>12188</v>
      </c>
      <c r="D7" s="23">
        <v>12242</v>
      </c>
      <c r="E7" s="23">
        <v>12700</v>
      </c>
      <c r="F7" s="23">
        <v>12400</v>
      </c>
      <c r="G7" s="23">
        <v>11500</v>
      </c>
      <c r="H7" s="23">
        <v>14000</v>
      </c>
      <c r="I7" s="23">
        <v>12000</v>
      </c>
      <c r="J7" s="23">
        <v>13500</v>
      </c>
      <c r="K7" s="23">
        <v>14500</v>
      </c>
      <c r="L7" s="23">
        <v>16000</v>
      </c>
    </row>
    <row r="8" spans="1:12" s="38" customFormat="1" ht="15.9" customHeight="1" x14ac:dyDescent="0.3">
      <c r="A8" s="19"/>
      <c r="B8" s="16" t="s">
        <v>26</v>
      </c>
      <c r="C8" s="24">
        <f t="shared" ref="C8:L8" si="0">SUM(C5:C7)</f>
        <v>53388</v>
      </c>
      <c r="D8" s="24">
        <f t="shared" si="0"/>
        <v>53342</v>
      </c>
      <c r="E8" s="24">
        <f t="shared" si="0"/>
        <v>53900</v>
      </c>
      <c r="F8" s="24">
        <f t="shared" si="0"/>
        <v>53400</v>
      </c>
      <c r="G8" s="24">
        <f t="shared" si="0"/>
        <v>52100</v>
      </c>
      <c r="H8" s="24">
        <f t="shared" si="0"/>
        <v>54500</v>
      </c>
      <c r="I8" s="24">
        <f t="shared" si="0"/>
        <v>51500</v>
      </c>
      <c r="J8" s="24">
        <f t="shared" si="0"/>
        <v>51500</v>
      </c>
      <c r="K8" s="24">
        <f t="shared" si="0"/>
        <v>51700</v>
      </c>
      <c r="L8" s="24">
        <f t="shared" si="0"/>
        <v>52500</v>
      </c>
    </row>
    <row r="9" spans="1:12" s="38" customFormat="1" ht="15.9" customHeight="1" x14ac:dyDescent="0.3">
      <c r="A9" s="19"/>
      <c r="B9" s="71"/>
      <c r="C9" s="37"/>
      <c r="D9" s="21"/>
      <c r="E9" s="21"/>
      <c r="F9" s="21"/>
      <c r="G9" s="21"/>
      <c r="H9" s="21"/>
      <c r="I9" s="21"/>
      <c r="J9" s="21"/>
      <c r="K9" s="21"/>
      <c r="L9" s="21"/>
    </row>
    <row r="10" spans="1:12" ht="15.9" customHeight="1" x14ac:dyDescent="0.25">
      <c r="A10" s="25" t="s">
        <v>55</v>
      </c>
      <c r="B10" s="72"/>
      <c r="C10" s="27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5.9" customHeight="1" x14ac:dyDescent="0.25">
      <c r="A11" s="22" t="s">
        <v>10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5.9" customHeight="1" x14ac:dyDescent="0.25">
      <c r="A12" s="72"/>
      <c r="B12" s="72" t="s">
        <v>7</v>
      </c>
      <c r="C12" s="75">
        <f>54+25-C13-C14-C16-C17</f>
        <v>63</v>
      </c>
      <c r="D12" s="75">
        <f>76+21-D13-D14-D16-D17</f>
        <v>62</v>
      </c>
      <c r="E12" s="75">
        <f>73+25-E13-E14-E16-E17</f>
        <v>68</v>
      </c>
      <c r="F12" s="75">
        <v>83</v>
      </c>
      <c r="G12" s="75">
        <f>10+20+28+8+14</f>
        <v>80</v>
      </c>
      <c r="H12" s="75">
        <v>56</v>
      </c>
      <c r="I12" s="75">
        <v>38</v>
      </c>
      <c r="J12" s="75">
        <v>40</v>
      </c>
      <c r="K12" s="75">
        <v>44</v>
      </c>
      <c r="L12" s="75">
        <v>44</v>
      </c>
    </row>
    <row r="13" spans="1:12" ht="15.9" customHeight="1" x14ac:dyDescent="0.25">
      <c r="A13" s="72"/>
      <c r="B13" s="72" t="s">
        <v>2</v>
      </c>
      <c r="C13" s="75">
        <v>9</v>
      </c>
      <c r="D13" s="75">
        <v>9</v>
      </c>
      <c r="E13" s="75">
        <v>8</v>
      </c>
      <c r="F13" s="75">
        <v>8</v>
      </c>
      <c r="G13" s="75">
        <v>51</v>
      </c>
      <c r="H13" s="75">
        <v>34</v>
      </c>
      <c r="I13" s="75">
        <v>42</v>
      </c>
      <c r="J13" s="75">
        <v>50</v>
      </c>
      <c r="K13" s="75">
        <v>40</v>
      </c>
      <c r="L13" s="75">
        <v>40</v>
      </c>
    </row>
    <row r="14" spans="1:12" ht="15.9" customHeight="1" x14ac:dyDescent="0.25">
      <c r="A14" s="72"/>
      <c r="B14" s="76" t="s">
        <v>8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2</v>
      </c>
      <c r="K14" s="75">
        <v>0</v>
      </c>
      <c r="L14" s="75">
        <v>2</v>
      </c>
    </row>
    <row r="15" spans="1:12" ht="15.9" customHeight="1" x14ac:dyDescent="0.25">
      <c r="A15" s="72"/>
      <c r="B15" s="76" t="s">
        <v>33</v>
      </c>
      <c r="C15" s="75">
        <v>1</v>
      </c>
      <c r="D15" s="75">
        <v>0</v>
      </c>
      <c r="E15" s="75">
        <v>5</v>
      </c>
      <c r="F15" s="75">
        <v>0</v>
      </c>
      <c r="G15" s="75">
        <v>0</v>
      </c>
      <c r="H15" s="75">
        <v>0</v>
      </c>
      <c r="I15" s="75">
        <v>4</v>
      </c>
      <c r="J15" s="75">
        <v>0</v>
      </c>
      <c r="K15" s="75">
        <v>0</v>
      </c>
      <c r="L15" s="75">
        <v>4</v>
      </c>
    </row>
    <row r="16" spans="1:12" ht="15.9" customHeight="1" x14ac:dyDescent="0.25">
      <c r="A16" s="72"/>
      <c r="B16" s="72" t="s">
        <v>0</v>
      </c>
      <c r="C16" s="75">
        <v>6</v>
      </c>
      <c r="D16" s="75">
        <v>25</v>
      </c>
      <c r="E16" s="75">
        <v>21</v>
      </c>
      <c r="F16" s="75">
        <v>20</v>
      </c>
      <c r="G16" s="75">
        <v>20</v>
      </c>
      <c r="H16" s="75">
        <v>25</v>
      </c>
      <c r="I16" s="75">
        <v>27</v>
      </c>
      <c r="J16" s="75">
        <v>25</v>
      </c>
      <c r="K16" s="75">
        <v>25</v>
      </c>
      <c r="L16" s="75">
        <v>25</v>
      </c>
    </row>
    <row r="17" spans="1:12" ht="15.9" customHeight="1" x14ac:dyDescent="0.25">
      <c r="A17" s="72"/>
      <c r="B17" s="72" t="s">
        <v>1</v>
      </c>
      <c r="C17" s="75">
        <v>1</v>
      </c>
      <c r="D17" s="75">
        <v>1</v>
      </c>
      <c r="E17" s="75">
        <v>1</v>
      </c>
      <c r="F17" s="75">
        <v>1</v>
      </c>
      <c r="G17" s="75">
        <v>6</v>
      </c>
      <c r="H17" s="75">
        <v>7</v>
      </c>
      <c r="I17" s="75">
        <v>2</v>
      </c>
      <c r="J17" s="75">
        <v>5</v>
      </c>
      <c r="K17" s="75">
        <v>6</v>
      </c>
      <c r="L17" s="75">
        <v>7</v>
      </c>
    </row>
    <row r="18" spans="1:12" ht="15.9" customHeight="1" x14ac:dyDescent="0.25">
      <c r="A18" s="72"/>
      <c r="B18" s="33" t="s">
        <v>26</v>
      </c>
      <c r="C18" s="34">
        <f>SUM(C12:C17)</f>
        <v>80</v>
      </c>
      <c r="D18" s="34">
        <f t="shared" ref="D18:L18" si="1">SUM(D12:D17)</f>
        <v>97</v>
      </c>
      <c r="E18" s="34">
        <f t="shared" si="1"/>
        <v>103</v>
      </c>
      <c r="F18" s="34">
        <f t="shared" si="1"/>
        <v>112</v>
      </c>
      <c r="G18" s="34">
        <f t="shared" si="1"/>
        <v>157</v>
      </c>
      <c r="H18" s="34">
        <f t="shared" si="1"/>
        <v>122</v>
      </c>
      <c r="I18" s="34">
        <f t="shared" si="1"/>
        <v>113</v>
      </c>
      <c r="J18" s="34">
        <f t="shared" si="1"/>
        <v>122</v>
      </c>
      <c r="K18" s="34">
        <f t="shared" si="1"/>
        <v>115</v>
      </c>
      <c r="L18" s="34">
        <f t="shared" si="1"/>
        <v>122</v>
      </c>
    </row>
    <row r="19" spans="1:12" ht="15.9" customHeight="1" x14ac:dyDescent="0.25">
      <c r="A19" s="72"/>
      <c r="B19" s="33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5.9" customHeight="1" x14ac:dyDescent="0.25">
      <c r="A20" s="22" t="s">
        <v>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.9" customHeight="1" x14ac:dyDescent="0.25">
      <c r="A21" s="72"/>
      <c r="B21" s="72" t="s">
        <v>7</v>
      </c>
      <c r="C21" s="75">
        <v>4</v>
      </c>
      <c r="D21" s="75">
        <v>29</v>
      </c>
      <c r="E21" s="75">
        <v>11</v>
      </c>
      <c r="F21" s="75">
        <v>0</v>
      </c>
      <c r="G21" s="75">
        <f>22+4</f>
        <v>26</v>
      </c>
      <c r="H21" s="75">
        <v>30</v>
      </c>
      <c r="I21" s="75">
        <v>40</v>
      </c>
      <c r="J21" s="75">
        <v>30</v>
      </c>
      <c r="K21" s="75">
        <v>30</v>
      </c>
      <c r="L21" s="75">
        <v>30</v>
      </c>
    </row>
    <row r="22" spans="1:12" ht="15.9" customHeight="1" x14ac:dyDescent="0.25">
      <c r="A22" s="72"/>
      <c r="B22" s="72" t="s">
        <v>2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1:12" ht="15.9" customHeight="1" x14ac:dyDescent="0.25">
      <c r="A23" s="72"/>
      <c r="B23" s="76" t="s">
        <v>8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</row>
    <row r="24" spans="1:12" ht="15.9" customHeight="1" x14ac:dyDescent="0.25">
      <c r="A24" s="72"/>
      <c r="B24" s="76" t="s">
        <v>33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</row>
    <row r="25" spans="1:12" ht="15.9" customHeight="1" x14ac:dyDescent="0.25">
      <c r="A25" s="72"/>
      <c r="B25" s="72" t="s">
        <v>0</v>
      </c>
      <c r="C25" s="75">
        <v>240</v>
      </c>
      <c r="D25" s="75">
        <v>145</v>
      </c>
      <c r="E25" s="75">
        <v>187</v>
      </c>
      <c r="F25" s="75">
        <v>180</v>
      </c>
      <c r="G25" s="75">
        <v>221</v>
      </c>
      <c r="H25" s="75">
        <v>225</v>
      </c>
      <c r="I25" s="75">
        <v>200</v>
      </c>
      <c r="J25" s="75">
        <v>220</v>
      </c>
      <c r="K25" s="75">
        <v>220</v>
      </c>
      <c r="L25" s="75">
        <v>220</v>
      </c>
    </row>
    <row r="26" spans="1:12" ht="15.9" customHeight="1" x14ac:dyDescent="0.25">
      <c r="A26" s="72"/>
      <c r="B26" s="72" t="s">
        <v>1</v>
      </c>
      <c r="C26" s="75">
        <v>2</v>
      </c>
      <c r="D26" s="75">
        <v>3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</row>
    <row r="27" spans="1:12" ht="15.9" customHeight="1" x14ac:dyDescent="0.25">
      <c r="A27" s="72"/>
      <c r="B27" s="22" t="s">
        <v>26</v>
      </c>
      <c r="C27" s="24">
        <f t="shared" ref="C27:L27" si="2">SUM(C21:C26)</f>
        <v>246</v>
      </c>
      <c r="D27" s="24">
        <f t="shared" si="2"/>
        <v>177</v>
      </c>
      <c r="E27" s="24">
        <f t="shared" si="2"/>
        <v>198</v>
      </c>
      <c r="F27" s="24">
        <f t="shared" si="2"/>
        <v>180</v>
      </c>
      <c r="G27" s="24">
        <f t="shared" si="2"/>
        <v>247</v>
      </c>
      <c r="H27" s="24">
        <f>SUM(H21:H26)</f>
        <v>255</v>
      </c>
      <c r="I27" s="24">
        <f t="shared" si="2"/>
        <v>240</v>
      </c>
      <c r="J27" s="24">
        <f t="shared" si="2"/>
        <v>250</v>
      </c>
      <c r="K27" s="24">
        <f t="shared" si="2"/>
        <v>250</v>
      </c>
      <c r="L27" s="24">
        <f t="shared" si="2"/>
        <v>250</v>
      </c>
    </row>
    <row r="28" spans="1:12" ht="15.9" customHeight="1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5.9" customHeight="1" x14ac:dyDescent="0.25">
      <c r="A29" s="22" t="s">
        <v>21</v>
      </c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5.9" customHeight="1" x14ac:dyDescent="0.25">
      <c r="A30" s="72"/>
      <c r="B30" s="72" t="s">
        <v>7</v>
      </c>
      <c r="C30" s="75">
        <f>46375+6000-C31-C32-C34-C35</f>
        <v>35325</v>
      </c>
      <c r="D30" s="75">
        <f>40963+5447-D31-D32-D34-D35</f>
        <v>30252</v>
      </c>
      <c r="E30" s="75">
        <f>66666+6944-E31-E32-E34-E35</f>
        <v>41874</v>
      </c>
      <c r="F30" s="75">
        <v>68000</v>
      </c>
      <c r="G30" s="75">
        <v>45000</v>
      </c>
      <c r="H30" s="75">
        <v>45000</v>
      </c>
      <c r="I30" s="75">
        <v>27000</v>
      </c>
      <c r="J30" s="75">
        <v>45000</v>
      </c>
      <c r="K30" s="75">
        <v>45000</v>
      </c>
      <c r="L30" s="75">
        <v>45000</v>
      </c>
    </row>
    <row r="31" spans="1:12" ht="15.9" customHeight="1" x14ac:dyDescent="0.25">
      <c r="A31" s="72"/>
      <c r="B31" s="72" t="s">
        <v>2</v>
      </c>
      <c r="C31" s="75">
        <v>6200</v>
      </c>
      <c r="D31" s="75">
        <v>6156</v>
      </c>
      <c r="E31" s="75">
        <v>7010</v>
      </c>
      <c r="F31" s="75">
        <v>6000</v>
      </c>
      <c r="G31" s="75">
        <v>45000</v>
      </c>
      <c r="H31" s="75">
        <v>30000</v>
      </c>
      <c r="I31" s="75">
        <v>41000</v>
      </c>
      <c r="J31" s="75">
        <v>45000</v>
      </c>
      <c r="K31" s="75">
        <v>30000</v>
      </c>
      <c r="L31" s="75">
        <v>30000</v>
      </c>
    </row>
    <row r="32" spans="1:12" ht="15.9" customHeight="1" x14ac:dyDescent="0.25">
      <c r="A32" s="72"/>
      <c r="B32" s="76" t="s">
        <v>8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1800</v>
      </c>
      <c r="I32" s="75">
        <v>0</v>
      </c>
      <c r="J32" s="75">
        <v>1800</v>
      </c>
      <c r="K32" s="75">
        <v>1800</v>
      </c>
      <c r="L32" s="75">
        <v>1800</v>
      </c>
    </row>
    <row r="33" spans="1:12" ht="15.9" customHeight="1" x14ac:dyDescent="0.25">
      <c r="A33" s="72"/>
      <c r="B33" s="76" t="s">
        <v>33</v>
      </c>
      <c r="C33" s="75">
        <v>600</v>
      </c>
      <c r="D33" s="75">
        <v>0</v>
      </c>
      <c r="E33" s="75">
        <v>4915</v>
      </c>
      <c r="F33" s="75">
        <v>0</v>
      </c>
      <c r="G33" s="75">
        <v>0</v>
      </c>
      <c r="H33" s="75">
        <v>0</v>
      </c>
      <c r="I33" s="75">
        <v>4000</v>
      </c>
      <c r="J33" s="75">
        <v>0</v>
      </c>
      <c r="K33" s="75">
        <v>5000</v>
      </c>
      <c r="L33" s="75">
        <v>5000</v>
      </c>
    </row>
    <row r="34" spans="1:12" ht="15.9" customHeight="1" x14ac:dyDescent="0.25">
      <c r="A34" s="72"/>
      <c r="B34" s="72" t="s">
        <v>0</v>
      </c>
      <c r="C34" s="75">
        <v>5850</v>
      </c>
      <c r="D34" s="75">
        <v>5002</v>
      </c>
      <c r="E34" s="75">
        <v>5750</v>
      </c>
      <c r="F34" s="75">
        <v>6000</v>
      </c>
      <c r="G34" s="75">
        <v>6500</v>
      </c>
      <c r="H34" s="75">
        <v>8500</v>
      </c>
      <c r="I34" s="75">
        <v>14000</v>
      </c>
      <c r="J34" s="75">
        <v>11000</v>
      </c>
      <c r="K34" s="75">
        <v>11000</v>
      </c>
      <c r="L34" s="75">
        <v>11000</v>
      </c>
    </row>
    <row r="35" spans="1:12" ht="15.9" customHeight="1" x14ac:dyDescent="0.25">
      <c r="A35" s="72"/>
      <c r="B35" s="72" t="s">
        <v>1</v>
      </c>
      <c r="C35" s="75">
        <v>5000</v>
      </c>
      <c r="D35" s="75">
        <v>5000</v>
      </c>
      <c r="E35" s="75">
        <v>18976</v>
      </c>
      <c r="F35" s="75">
        <v>12000</v>
      </c>
      <c r="G35" s="75">
        <f>4000+5000</f>
        <v>9000</v>
      </c>
      <c r="H35" s="75">
        <v>13000</v>
      </c>
      <c r="I35" s="75">
        <v>5600</v>
      </c>
      <c r="J35" s="75">
        <v>12500</v>
      </c>
      <c r="K35" s="75">
        <v>15000</v>
      </c>
      <c r="L35" s="75">
        <v>17500</v>
      </c>
    </row>
    <row r="36" spans="1:12" ht="15.9" customHeight="1" x14ac:dyDescent="0.25">
      <c r="A36" s="72"/>
      <c r="B36" s="33" t="s">
        <v>26</v>
      </c>
      <c r="C36" s="34">
        <f>SUM(C30:C35)</f>
        <v>52975</v>
      </c>
      <c r="D36" s="34">
        <f t="shared" ref="D36:L36" si="3">SUM(D30:D35)</f>
        <v>46410</v>
      </c>
      <c r="E36" s="34">
        <f t="shared" si="3"/>
        <v>78525</v>
      </c>
      <c r="F36" s="34">
        <f t="shared" si="3"/>
        <v>92000</v>
      </c>
      <c r="G36" s="34">
        <f t="shared" si="3"/>
        <v>105500</v>
      </c>
      <c r="H36" s="34">
        <f t="shared" si="3"/>
        <v>98300</v>
      </c>
      <c r="I36" s="34">
        <f t="shared" si="3"/>
        <v>91600</v>
      </c>
      <c r="J36" s="34">
        <f t="shared" si="3"/>
        <v>115300</v>
      </c>
      <c r="K36" s="34">
        <f t="shared" si="3"/>
        <v>107800</v>
      </c>
      <c r="L36" s="34">
        <f t="shared" si="3"/>
        <v>110300</v>
      </c>
    </row>
    <row r="37" spans="1:12" ht="15.9" customHeight="1" x14ac:dyDescent="0.25">
      <c r="A37" s="72"/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5.9" customHeight="1" x14ac:dyDescent="0.25">
      <c r="A38" s="22" t="s">
        <v>22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2" ht="15.9" customHeight="1" x14ac:dyDescent="0.25">
      <c r="A39" s="72"/>
      <c r="B39" s="72" t="s">
        <v>7</v>
      </c>
      <c r="C39" s="75">
        <v>1200</v>
      </c>
      <c r="D39" s="75">
        <v>6850</v>
      </c>
      <c r="E39" s="75">
        <v>4305</v>
      </c>
      <c r="F39" s="75">
        <v>7000</v>
      </c>
      <c r="G39" s="75">
        <v>5500</v>
      </c>
      <c r="H39" s="75">
        <v>2000</v>
      </c>
      <c r="I39" s="75">
        <v>2200</v>
      </c>
      <c r="J39" s="75">
        <v>2000</v>
      </c>
      <c r="K39" s="75">
        <v>2000</v>
      </c>
      <c r="L39" s="75">
        <v>2000</v>
      </c>
    </row>
    <row r="40" spans="1:12" ht="15.9" customHeight="1" x14ac:dyDescent="0.25">
      <c r="A40" s="72"/>
      <c r="B40" s="72" t="s">
        <v>2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</row>
    <row r="41" spans="1:12" ht="15.9" customHeight="1" x14ac:dyDescent="0.25">
      <c r="A41" s="72"/>
      <c r="B41" s="76" t="s">
        <v>8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</row>
    <row r="42" spans="1:12" ht="15.9" customHeight="1" x14ac:dyDescent="0.25">
      <c r="A42" s="72"/>
      <c r="B42" s="76" t="s">
        <v>33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</row>
    <row r="43" spans="1:12" ht="15.9" customHeight="1" x14ac:dyDescent="0.25">
      <c r="A43" s="72"/>
      <c r="B43" s="72" t="s">
        <v>0</v>
      </c>
      <c r="C43" s="75">
        <v>5850</v>
      </c>
      <c r="D43" s="75">
        <v>6230</v>
      </c>
      <c r="E43" s="75">
        <v>4990</v>
      </c>
      <c r="F43" s="75">
        <v>6000</v>
      </c>
      <c r="G43" s="75">
        <v>6000</v>
      </c>
      <c r="H43" s="75">
        <v>6500</v>
      </c>
      <c r="I43" s="75">
        <v>7200</v>
      </c>
      <c r="J43" s="75">
        <v>8000</v>
      </c>
      <c r="K43" s="75">
        <v>9000</v>
      </c>
      <c r="L43" s="75">
        <v>10000</v>
      </c>
    </row>
    <row r="44" spans="1:12" ht="15.9" customHeight="1" x14ac:dyDescent="0.25">
      <c r="A44" s="72"/>
      <c r="B44" s="72" t="s">
        <v>1</v>
      </c>
      <c r="C44" s="75">
        <v>1000</v>
      </c>
      <c r="D44" s="75">
        <v>1300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</row>
    <row r="45" spans="1:12" ht="15.9" customHeight="1" x14ac:dyDescent="0.25">
      <c r="A45" s="72"/>
      <c r="B45" s="22" t="s">
        <v>26</v>
      </c>
      <c r="C45" s="24">
        <f t="shared" ref="C45:L45" si="4">SUM(C39:C44)</f>
        <v>8050</v>
      </c>
      <c r="D45" s="24">
        <f t="shared" si="4"/>
        <v>14380</v>
      </c>
      <c r="E45" s="24">
        <f t="shared" si="4"/>
        <v>9295</v>
      </c>
      <c r="F45" s="24">
        <f t="shared" si="4"/>
        <v>13000</v>
      </c>
      <c r="G45" s="24">
        <f t="shared" si="4"/>
        <v>11500</v>
      </c>
      <c r="H45" s="24">
        <f t="shared" si="4"/>
        <v>8500</v>
      </c>
      <c r="I45" s="24">
        <f t="shared" si="4"/>
        <v>9400</v>
      </c>
      <c r="J45" s="24">
        <f t="shared" si="4"/>
        <v>10000</v>
      </c>
      <c r="K45" s="24">
        <f t="shared" si="4"/>
        <v>11000</v>
      </c>
      <c r="L45" s="24">
        <f t="shared" si="4"/>
        <v>12000</v>
      </c>
    </row>
    <row r="46" spans="1:12" ht="15.9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5.9" customHeight="1" x14ac:dyDescent="0.25">
      <c r="A47" s="41" t="s">
        <v>54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5.9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5.9" customHeight="1" x14ac:dyDescent="0.25">
      <c r="A49" s="42" t="s">
        <v>49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5.9" customHeight="1" x14ac:dyDescent="0.25">
      <c r="A50" s="41"/>
      <c r="B50" s="41" t="s">
        <v>47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5.9" customHeight="1" x14ac:dyDescent="0.25">
      <c r="A51" s="41"/>
      <c r="B51" s="41" t="s">
        <v>59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5.9" customHeight="1" x14ac:dyDescent="0.25">
      <c r="A52" s="41"/>
      <c r="B52" s="41" t="s">
        <v>48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5.9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5.9" customHeight="1" x14ac:dyDescent="0.25">
      <c r="A54" s="42" t="s">
        <v>51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5.9" customHeight="1" x14ac:dyDescent="0.25">
      <c r="A55" s="41"/>
      <c r="B55" s="41" t="s">
        <v>60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5.9" customHeight="1" x14ac:dyDescent="0.25">
      <c r="A56" s="41"/>
      <c r="B56" s="41" t="s">
        <v>53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5.9" customHeight="1" x14ac:dyDescent="0.25">
      <c r="A57" s="41"/>
      <c r="B57" s="41" t="s">
        <v>56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9" spans="1:12" x14ac:dyDescent="0.25">
      <c r="A59" s="51" t="s">
        <v>61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30" customHeight="1" x14ac:dyDescent="0.25">
      <c r="A60" s="50"/>
      <c r="B60" s="78" t="s">
        <v>62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1:12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30" customHeight="1" x14ac:dyDescent="0.25">
      <c r="A62" s="50"/>
      <c r="B62" s="78" t="s">
        <v>63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</row>
  </sheetData>
  <mergeCells count="2">
    <mergeCell ref="B60:L60"/>
    <mergeCell ref="B62:L62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3"/>
  <sheetViews>
    <sheetView zoomScaleNormal="100" workbookViewId="0"/>
  </sheetViews>
  <sheetFormatPr defaultColWidth="11" defaultRowHeight="15.6" x14ac:dyDescent="0.3"/>
  <cols>
    <col min="1" max="1" width="2.09765625" style="28" customWidth="1"/>
    <col min="2" max="2" width="32.59765625" style="28" customWidth="1"/>
    <col min="3" max="12" width="7.09765625" style="28" customWidth="1"/>
    <col min="13" max="16384" width="11" style="28"/>
  </cols>
  <sheetData>
    <row r="1" spans="1:12" s="15" customFormat="1" ht="30.75" customHeight="1" x14ac:dyDescent="0.3">
      <c r="A1" s="1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s="15" customFormat="1" ht="15.9" customHeight="1" x14ac:dyDescent="0.3">
      <c r="A2" s="16"/>
      <c r="B2" s="54"/>
      <c r="C2" s="18" t="s">
        <v>3</v>
      </c>
      <c r="D2" s="18" t="s">
        <v>4</v>
      </c>
      <c r="E2" s="18" t="s">
        <v>5</v>
      </c>
      <c r="F2" s="18" t="s">
        <v>35</v>
      </c>
      <c r="G2" s="18" t="s">
        <v>46</v>
      </c>
      <c r="H2" s="18" t="s">
        <v>38</v>
      </c>
      <c r="I2" s="18" t="s">
        <v>39</v>
      </c>
      <c r="J2" s="18" t="s">
        <v>6</v>
      </c>
      <c r="K2" s="18" t="s">
        <v>36</v>
      </c>
      <c r="L2" s="18" t="s">
        <v>40</v>
      </c>
    </row>
    <row r="3" spans="1:12" s="15" customFormat="1" ht="15.9" customHeight="1" x14ac:dyDescent="0.3">
      <c r="A3" s="19"/>
      <c r="B3" s="55"/>
      <c r="C3" s="21"/>
      <c r="D3" s="21"/>
      <c r="E3" s="21"/>
      <c r="F3" s="21"/>
      <c r="G3" s="21"/>
      <c r="H3" s="21"/>
      <c r="I3" s="21"/>
      <c r="J3" s="21"/>
      <c r="K3" s="21"/>
    </row>
    <row r="4" spans="1:12" s="15" customFormat="1" ht="15.9" customHeight="1" x14ac:dyDescent="0.3">
      <c r="A4" s="22" t="s">
        <v>16</v>
      </c>
      <c r="B4" s="54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5" customFormat="1" ht="15.9" customHeight="1" x14ac:dyDescent="0.3">
      <c r="A5" s="19"/>
      <c r="B5" s="55" t="s">
        <v>17</v>
      </c>
      <c r="C5" s="23">
        <v>21200</v>
      </c>
      <c r="D5" s="23">
        <v>21200</v>
      </c>
      <c r="E5" s="23">
        <v>21200</v>
      </c>
      <c r="F5" s="23">
        <v>21100</v>
      </c>
      <c r="G5" s="23">
        <v>20800</v>
      </c>
      <c r="H5" s="23">
        <v>20700</v>
      </c>
      <c r="I5" s="23">
        <v>21300</v>
      </c>
      <c r="J5" s="23">
        <v>21300</v>
      </c>
      <c r="K5" s="23">
        <v>21300</v>
      </c>
      <c r="L5" s="23">
        <v>21300</v>
      </c>
    </row>
    <row r="6" spans="1:12" s="15" customFormat="1" ht="15.9" customHeight="1" x14ac:dyDescent="0.3">
      <c r="A6" s="19"/>
      <c r="B6" s="55" t="s">
        <v>18</v>
      </c>
      <c r="C6" s="23">
        <v>32700</v>
      </c>
      <c r="D6" s="23">
        <v>32700</v>
      </c>
      <c r="E6" s="23">
        <v>33400</v>
      </c>
      <c r="F6" s="23">
        <v>33700</v>
      </c>
      <c r="G6" s="23">
        <v>33100</v>
      </c>
      <c r="H6" s="23">
        <v>33100</v>
      </c>
      <c r="I6" s="23">
        <v>33500</v>
      </c>
      <c r="J6" s="23">
        <v>33500</v>
      </c>
      <c r="K6" s="23">
        <v>33500</v>
      </c>
      <c r="L6" s="23">
        <v>33500</v>
      </c>
    </row>
    <row r="7" spans="1:12" s="15" customFormat="1" ht="15.9" customHeight="1" x14ac:dyDescent="0.3">
      <c r="A7" s="19"/>
      <c r="B7" s="55" t="s">
        <v>19</v>
      </c>
      <c r="C7" s="23">
        <v>3800</v>
      </c>
      <c r="D7" s="23">
        <v>5100</v>
      </c>
      <c r="E7" s="23">
        <v>5500</v>
      </c>
      <c r="F7" s="23">
        <v>6500</v>
      </c>
      <c r="G7" s="23">
        <v>9500</v>
      </c>
      <c r="H7" s="23">
        <v>7500</v>
      </c>
      <c r="I7" s="23">
        <v>14200</v>
      </c>
      <c r="J7" s="23">
        <v>13000</v>
      </c>
      <c r="K7" s="23">
        <v>8300</v>
      </c>
      <c r="L7" s="23">
        <v>8300</v>
      </c>
    </row>
    <row r="8" spans="1:12" s="15" customFormat="1" ht="15.9" customHeight="1" x14ac:dyDescent="0.3">
      <c r="A8" s="19"/>
      <c r="B8" s="16" t="s">
        <v>26</v>
      </c>
      <c r="C8" s="24">
        <f t="shared" ref="C8:L8" si="0">SUM(C5:C7)</f>
        <v>57700</v>
      </c>
      <c r="D8" s="24">
        <f t="shared" si="0"/>
        <v>59000</v>
      </c>
      <c r="E8" s="24">
        <f t="shared" si="0"/>
        <v>60100</v>
      </c>
      <c r="F8" s="24">
        <f t="shared" si="0"/>
        <v>61300</v>
      </c>
      <c r="G8" s="24">
        <f t="shared" si="0"/>
        <v>63400</v>
      </c>
      <c r="H8" s="24">
        <f t="shared" si="0"/>
        <v>61300</v>
      </c>
      <c r="I8" s="24">
        <f t="shared" si="0"/>
        <v>69000</v>
      </c>
      <c r="J8" s="24">
        <f t="shared" si="0"/>
        <v>67800</v>
      </c>
      <c r="K8" s="24">
        <f t="shared" si="0"/>
        <v>63100</v>
      </c>
      <c r="L8" s="24">
        <f t="shared" si="0"/>
        <v>63100</v>
      </c>
    </row>
    <row r="9" spans="1:12" s="15" customFormat="1" ht="15.9" customHeight="1" x14ac:dyDescent="0.3">
      <c r="A9" s="19"/>
      <c r="B9" s="55"/>
      <c r="C9" s="37"/>
      <c r="D9" s="21"/>
      <c r="E9" s="21"/>
      <c r="F9" s="21"/>
      <c r="G9" s="21"/>
      <c r="H9" s="21"/>
      <c r="I9" s="21"/>
      <c r="J9" s="21"/>
      <c r="K9" s="21"/>
    </row>
    <row r="10" spans="1:12" ht="15.9" customHeight="1" x14ac:dyDescent="0.3">
      <c r="A10" s="25" t="s">
        <v>55</v>
      </c>
      <c r="B10" s="56"/>
      <c r="C10" s="27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.9" customHeight="1" x14ac:dyDescent="0.3">
      <c r="A11" s="22" t="s">
        <v>10</v>
      </c>
      <c r="B11" s="57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.9" customHeight="1" x14ac:dyDescent="0.3">
      <c r="A12" s="56"/>
      <c r="B12" s="56" t="s">
        <v>7</v>
      </c>
      <c r="C12" s="58">
        <v>52</v>
      </c>
      <c r="D12" s="58">
        <v>62</v>
      </c>
      <c r="E12" s="58">
        <v>67</v>
      </c>
      <c r="F12" s="58">
        <v>65</v>
      </c>
      <c r="G12" s="58">
        <v>59</v>
      </c>
      <c r="H12" s="58">
        <v>55</v>
      </c>
      <c r="I12" s="58">
        <v>55</v>
      </c>
      <c r="J12" s="58">
        <v>60</v>
      </c>
      <c r="K12" s="58">
        <v>65</v>
      </c>
      <c r="L12" s="58">
        <v>65</v>
      </c>
    </row>
    <row r="13" spans="1:12" ht="15.9" customHeight="1" x14ac:dyDescent="0.3">
      <c r="A13" s="56"/>
      <c r="B13" s="56" t="s">
        <v>2</v>
      </c>
      <c r="C13" s="58">
        <v>8</v>
      </c>
      <c r="D13" s="58">
        <v>8</v>
      </c>
      <c r="E13" s="58">
        <v>8</v>
      </c>
      <c r="F13" s="58">
        <v>6</v>
      </c>
      <c r="G13" s="58">
        <v>6</v>
      </c>
      <c r="H13" s="58">
        <v>6</v>
      </c>
      <c r="I13" s="58">
        <v>14</v>
      </c>
      <c r="J13" s="58">
        <v>26</v>
      </c>
      <c r="K13" s="58">
        <v>6</v>
      </c>
      <c r="L13" s="58">
        <v>6</v>
      </c>
    </row>
    <row r="14" spans="1:12" ht="15.9" customHeight="1" x14ac:dyDescent="0.3">
      <c r="A14" s="56"/>
      <c r="B14" s="59" t="s">
        <v>8</v>
      </c>
      <c r="C14" s="58">
        <v>6</v>
      </c>
      <c r="D14" s="58">
        <v>4</v>
      </c>
      <c r="E14" s="58">
        <v>4</v>
      </c>
      <c r="F14" s="58">
        <v>4</v>
      </c>
      <c r="G14" s="58">
        <v>15</v>
      </c>
      <c r="H14" s="58">
        <v>8</v>
      </c>
      <c r="I14" s="58">
        <v>12</v>
      </c>
      <c r="J14" s="58">
        <v>12</v>
      </c>
      <c r="K14" s="58">
        <v>12</v>
      </c>
      <c r="L14" s="58">
        <v>12</v>
      </c>
    </row>
    <row r="15" spans="1:12" ht="15.9" customHeight="1" x14ac:dyDescent="0.3">
      <c r="A15" s="56"/>
      <c r="B15" s="56" t="s">
        <v>0</v>
      </c>
      <c r="C15" s="58">
        <v>41</v>
      </c>
      <c r="D15" s="58">
        <v>44</v>
      </c>
      <c r="E15" s="58">
        <v>43</v>
      </c>
      <c r="F15" s="58">
        <v>43</v>
      </c>
      <c r="G15" s="58">
        <v>21</v>
      </c>
      <c r="H15" s="58">
        <v>30</v>
      </c>
      <c r="I15" s="58">
        <v>40</v>
      </c>
      <c r="J15" s="58">
        <v>40</v>
      </c>
      <c r="K15" s="58">
        <v>40</v>
      </c>
      <c r="L15" s="58">
        <v>40</v>
      </c>
    </row>
    <row r="16" spans="1:12" ht="15.9" customHeight="1" x14ac:dyDescent="0.3">
      <c r="A16" s="56"/>
      <c r="B16" s="56" t="s">
        <v>1</v>
      </c>
      <c r="C16" s="58">
        <v>1</v>
      </c>
      <c r="D16" s="58">
        <v>4</v>
      </c>
      <c r="E16" s="58">
        <v>2</v>
      </c>
      <c r="F16" s="58">
        <v>2</v>
      </c>
      <c r="G16" s="58">
        <v>1</v>
      </c>
      <c r="H16" s="58">
        <v>2</v>
      </c>
      <c r="I16" s="58">
        <v>2</v>
      </c>
      <c r="J16" s="58">
        <v>3</v>
      </c>
      <c r="K16" s="58">
        <v>3</v>
      </c>
      <c r="L16" s="58">
        <v>3</v>
      </c>
    </row>
    <row r="17" spans="1:12" ht="15.9" customHeight="1" x14ac:dyDescent="0.3">
      <c r="A17" s="56"/>
      <c r="B17" s="16" t="s">
        <v>26</v>
      </c>
      <c r="C17" s="34">
        <f>SUM(C12:C16)</f>
        <v>108</v>
      </c>
      <c r="D17" s="34">
        <f t="shared" ref="D17:L17" si="1">SUM(D12:D16)</f>
        <v>122</v>
      </c>
      <c r="E17" s="34">
        <f t="shared" si="1"/>
        <v>124</v>
      </c>
      <c r="F17" s="34">
        <f t="shared" si="1"/>
        <v>120</v>
      </c>
      <c r="G17" s="34">
        <f t="shared" si="1"/>
        <v>102</v>
      </c>
      <c r="H17" s="34">
        <f t="shared" si="1"/>
        <v>101</v>
      </c>
      <c r="I17" s="34">
        <f t="shared" si="1"/>
        <v>123</v>
      </c>
      <c r="J17" s="34">
        <f t="shared" si="1"/>
        <v>141</v>
      </c>
      <c r="K17" s="34">
        <f t="shared" si="1"/>
        <v>126</v>
      </c>
      <c r="L17" s="34">
        <f t="shared" si="1"/>
        <v>126</v>
      </c>
    </row>
    <row r="18" spans="1:12" ht="15.9" customHeight="1" x14ac:dyDescent="0.3">
      <c r="A18" s="56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5.9" customHeight="1" x14ac:dyDescent="0.3">
      <c r="A19" s="22" t="s">
        <v>11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5.9" customHeight="1" x14ac:dyDescent="0.3">
      <c r="A20" s="56"/>
      <c r="B20" s="56" t="s">
        <v>7</v>
      </c>
      <c r="C20" s="58">
        <v>14</v>
      </c>
      <c r="D20" s="58">
        <v>12</v>
      </c>
      <c r="E20" s="58">
        <v>11</v>
      </c>
      <c r="F20" s="58">
        <v>11</v>
      </c>
      <c r="G20" s="58">
        <v>13</v>
      </c>
      <c r="H20" s="58">
        <v>12</v>
      </c>
      <c r="I20" s="58">
        <v>12</v>
      </c>
      <c r="J20" s="58">
        <v>12</v>
      </c>
      <c r="K20" s="58">
        <v>12</v>
      </c>
      <c r="L20" s="58">
        <v>12</v>
      </c>
    </row>
    <row r="21" spans="1:12" ht="15.9" customHeight="1" x14ac:dyDescent="0.3">
      <c r="A21" s="56"/>
      <c r="B21" s="56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</row>
    <row r="22" spans="1:12" ht="15.9" customHeight="1" x14ac:dyDescent="0.3">
      <c r="A22" s="56"/>
      <c r="B22" s="59" t="s">
        <v>8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4</v>
      </c>
      <c r="J22" s="58">
        <v>0</v>
      </c>
      <c r="K22" s="58">
        <v>0</v>
      </c>
      <c r="L22" s="58">
        <v>0</v>
      </c>
    </row>
    <row r="23" spans="1:12" ht="15.9" customHeight="1" x14ac:dyDescent="0.3">
      <c r="A23" s="56"/>
      <c r="B23" s="56" t="s">
        <v>0</v>
      </c>
      <c r="C23" s="58">
        <v>33</v>
      </c>
      <c r="D23" s="58">
        <v>25</v>
      </c>
      <c r="E23" s="58">
        <v>23</v>
      </c>
      <c r="F23" s="58">
        <v>23</v>
      </c>
      <c r="G23" s="58">
        <v>0</v>
      </c>
      <c r="H23" s="58">
        <v>18</v>
      </c>
      <c r="I23" s="58">
        <v>30</v>
      </c>
      <c r="J23" s="58">
        <v>30</v>
      </c>
      <c r="K23" s="58">
        <v>30</v>
      </c>
      <c r="L23" s="58">
        <v>30</v>
      </c>
    </row>
    <row r="24" spans="1:12" ht="15.9" customHeight="1" x14ac:dyDescent="0.3">
      <c r="A24" s="56"/>
      <c r="B24" s="56" t="s">
        <v>1</v>
      </c>
      <c r="C24" s="58">
        <v>0</v>
      </c>
      <c r="D24" s="58">
        <v>0</v>
      </c>
      <c r="E24" s="58">
        <v>0</v>
      </c>
      <c r="F24" s="58">
        <v>0</v>
      </c>
      <c r="G24" s="58">
        <v>2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</row>
    <row r="25" spans="1:12" ht="15.9" customHeight="1" x14ac:dyDescent="0.3">
      <c r="A25" s="56"/>
      <c r="B25" s="16" t="s">
        <v>26</v>
      </c>
      <c r="C25" s="24">
        <f t="shared" ref="C25:L25" si="2">SUM(C20:C24)</f>
        <v>47</v>
      </c>
      <c r="D25" s="24">
        <f t="shared" si="2"/>
        <v>37</v>
      </c>
      <c r="E25" s="24">
        <f t="shared" si="2"/>
        <v>34</v>
      </c>
      <c r="F25" s="24">
        <f t="shared" si="2"/>
        <v>34</v>
      </c>
      <c r="G25" s="24">
        <f t="shared" si="2"/>
        <v>15</v>
      </c>
      <c r="H25" s="24">
        <f t="shared" si="2"/>
        <v>30</v>
      </c>
      <c r="I25" s="24">
        <f t="shared" si="2"/>
        <v>46</v>
      </c>
      <c r="J25" s="24">
        <f t="shared" si="2"/>
        <v>42</v>
      </c>
      <c r="K25" s="24">
        <f t="shared" si="2"/>
        <v>42</v>
      </c>
      <c r="L25" s="24">
        <f t="shared" si="2"/>
        <v>42</v>
      </c>
    </row>
    <row r="26" spans="1:12" ht="15.9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.9" customHeight="1" x14ac:dyDescent="0.3">
      <c r="A27" s="22" t="s">
        <v>21</v>
      </c>
      <c r="B27" s="57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.9" customHeight="1" x14ac:dyDescent="0.3">
      <c r="A28" s="56"/>
      <c r="B28" s="56" t="s">
        <v>7</v>
      </c>
      <c r="C28" s="58">
        <v>40200</v>
      </c>
      <c r="D28" s="58">
        <v>41400</v>
      </c>
      <c r="E28" s="58">
        <v>42900</v>
      </c>
      <c r="F28" s="58">
        <v>39600</v>
      </c>
      <c r="G28" s="58">
        <v>36400</v>
      </c>
      <c r="H28" s="58">
        <v>42000</v>
      </c>
      <c r="I28" s="58">
        <v>40000</v>
      </c>
      <c r="J28" s="58">
        <v>35000</v>
      </c>
      <c r="K28" s="58">
        <v>42000</v>
      </c>
      <c r="L28" s="58">
        <v>45000</v>
      </c>
    </row>
    <row r="29" spans="1:12" ht="15.9" customHeight="1" x14ac:dyDescent="0.3">
      <c r="A29" s="56"/>
      <c r="B29" s="56" t="s">
        <v>2</v>
      </c>
      <c r="C29" s="58">
        <v>4500</v>
      </c>
      <c r="D29" s="58">
        <v>5000</v>
      </c>
      <c r="E29" s="58">
        <v>6000</v>
      </c>
      <c r="F29" s="58">
        <v>5200</v>
      </c>
      <c r="G29" s="58">
        <v>5200</v>
      </c>
      <c r="H29" s="58">
        <v>8000</v>
      </c>
      <c r="I29" s="58">
        <v>17000</v>
      </c>
      <c r="J29" s="58">
        <v>25000</v>
      </c>
      <c r="K29" s="58">
        <v>8000</v>
      </c>
      <c r="L29" s="58">
        <v>8000</v>
      </c>
    </row>
    <row r="30" spans="1:12" ht="15.9" customHeight="1" x14ac:dyDescent="0.3">
      <c r="A30" s="56"/>
      <c r="B30" s="59" t="s">
        <v>8</v>
      </c>
      <c r="C30" s="58">
        <v>4900</v>
      </c>
      <c r="D30" s="58">
        <v>3000</v>
      </c>
      <c r="E30" s="58">
        <v>3000</v>
      </c>
      <c r="F30" s="58">
        <v>11200</v>
      </c>
      <c r="G30" s="58">
        <v>15500</v>
      </c>
      <c r="H30" s="58">
        <v>6400</v>
      </c>
      <c r="I30" s="58">
        <v>3000</v>
      </c>
      <c r="J30" s="58">
        <v>6400</v>
      </c>
      <c r="K30" s="58">
        <v>6400</v>
      </c>
      <c r="L30" s="58">
        <v>6400</v>
      </c>
    </row>
    <row r="31" spans="1:12" ht="15.9" customHeight="1" x14ac:dyDescent="0.3">
      <c r="A31" s="56"/>
      <c r="B31" s="56" t="s">
        <v>0</v>
      </c>
      <c r="C31" s="58">
        <v>10300</v>
      </c>
      <c r="D31" s="58">
        <v>13200</v>
      </c>
      <c r="E31" s="58">
        <v>14200</v>
      </c>
      <c r="F31" s="58">
        <v>12200</v>
      </c>
      <c r="G31" s="58">
        <v>13600</v>
      </c>
      <c r="H31" s="58">
        <v>10000</v>
      </c>
      <c r="I31" s="58">
        <v>15000</v>
      </c>
      <c r="J31" s="58">
        <v>15000</v>
      </c>
      <c r="K31" s="58">
        <v>15000</v>
      </c>
      <c r="L31" s="58">
        <v>15000</v>
      </c>
    </row>
    <row r="32" spans="1:12" ht="15.9" customHeight="1" x14ac:dyDescent="0.3">
      <c r="A32" s="56"/>
      <c r="B32" s="56" t="s">
        <v>1</v>
      </c>
      <c r="C32" s="58">
        <v>16000</v>
      </c>
      <c r="D32" s="58">
        <v>15300</v>
      </c>
      <c r="E32" s="58">
        <v>13500</v>
      </c>
      <c r="F32" s="58">
        <v>8000</v>
      </c>
      <c r="G32" s="58">
        <v>6000</v>
      </c>
      <c r="H32" s="58">
        <v>10000</v>
      </c>
      <c r="I32" s="58">
        <v>10000</v>
      </c>
      <c r="J32" s="58">
        <v>10000</v>
      </c>
      <c r="K32" s="58">
        <v>10000</v>
      </c>
      <c r="L32" s="58">
        <v>10000</v>
      </c>
    </row>
    <row r="33" spans="1:12" ht="15.9" customHeight="1" x14ac:dyDescent="0.3">
      <c r="A33" s="56"/>
      <c r="B33" s="16" t="s">
        <v>26</v>
      </c>
      <c r="C33" s="34">
        <f>SUM(C28:C32)</f>
        <v>75900</v>
      </c>
      <c r="D33" s="34">
        <f t="shared" ref="D33:L33" si="3">SUM(D28:D32)</f>
        <v>77900</v>
      </c>
      <c r="E33" s="34">
        <f t="shared" si="3"/>
        <v>79600</v>
      </c>
      <c r="F33" s="34">
        <f t="shared" si="3"/>
        <v>76200</v>
      </c>
      <c r="G33" s="34">
        <f t="shared" si="3"/>
        <v>76700</v>
      </c>
      <c r="H33" s="34">
        <f t="shared" si="3"/>
        <v>76400</v>
      </c>
      <c r="I33" s="34">
        <f t="shared" si="3"/>
        <v>85000</v>
      </c>
      <c r="J33" s="34">
        <f t="shared" si="3"/>
        <v>91400</v>
      </c>
      <c r="K33" s="34">
        <f t="shared" si="3"/>
        <v>81400</v>
      </c>
      <c r="L33" s="34">
        <f t="shared" si="3"/>
        <v>84400</v>
      </c>
    </row>
    <row r="34" spans="1:12" ht="15.9" customHeight="1" x14ac:dyDescent="0.3">
      <c r="A34" s="56"/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5.9" customHeight="1" x14ac:dyDescent="0.3">
      <c r="A35" s="22" t="s">
        <v>22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5.9" customHeight="1" x14ac:dyDescent="0.3">
      <c r="A36" s="56"/>
      <c r="B36" s="56" t="s">
        <v>7</v>
      </c>
      <c r="C36" s="58">
        <v>2200</v>
      </c>
      <c r="D36" s="58">
        <v>1900</v>
      </c>
      <c r="E36" s="58">
        <v>1900</v>
      </c>
      <c r="F36" s="58">
        <v>1700</v>
      </c>
      <c r="G36" s="58">
        <v>2500</v>
      </c>
      <c r="H36" s="58">
        <v>2000</v>
      </c>
      <c r="I36" s="58">
        <v>2000</v>
      </c>
      <c r="J36" s="58">
        <v>2000</v>
      </c>
      <c r="K36" s="58">
        <v>2000</v>
      </c>
      <c r="L36" s="58">
        <v>2000</v>
      </c>
    </row>
    <row r="37" spans="1:12" ht="15.9" customHeight="1" x14ac:dyDescent="0.3">
      <c r="A37" s="56"/>
      <c r="B37" s="56" t="s">
        <v>2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</row>
    <row r="38" spans="1:12" ht="15.9" customHeight="1" x14ac:dyDescent="0.3">
      <c r="A38" s="56"/>
      <c r="B38" s="59" t="s">
        <v>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</row>
    <row r="39" spans="1:12" ht="15.9" customHeight="1" x14ac:dyDescent="0.3">
      <c r="A39" s="56"/>
      <c r="B39" s="56" t="s">
        <v>0</v>
      </c>
      <c r="C39" s="58">
        <v>3300</v>
      </c>
      <c r="D39" s="58">
        <v>3100</v>
      </c>
      <c r="E39" s="58">
        <v>3000</v>
      </c>
      <c r="F39" s="58">
        <v>1800</v>
      </c>
      <c r="G39" s="58">
        <v>0</v>
      </c>
      <c r="H39" s="58">
        <v>1500</v>
      </c>
      <c r="I39" s="58">
        <v>4000</v>
      </c>
      <c r="J39" s="58">
        <v>4000</v>
      </c>
      <c r="K39" s="58">
        <v>4000</v>
      </c>
      <c r="L39" s="58">
        <v>4000</v>
      </c>
    </row>
    <row r="40" spans="1:12" ht="15.9" customHeight="1" x14ac:dyDescent="0.3">
      <c r="A40" s="56"/>
      <c r="B40" s="56" t="s">
        <v>1</v>
      </c>
      <c r="C40" s="58">
        <v>0</v>
      </c>
      <c r="D40" s="58">
        <v>0</v>
      </c>
      <c r="E40" s="58">
        <v>0</v>
      </c>
      <c r="F40" s="58">
        <v>0</v>
      </c>
      <c r="G40" s="58">
        <v>800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</row>
    <row r="41" spans="1:12" ht="15.9" customHeight="1" x14ac:dyDescent="0.3">
      <c r="A41" s="56"/>
      <c r="B41" s="16" t="s">
        <v>26</v>
      </c>
      <c r="C41" s="24">
        <f t="shared" ref="C41:L41" si="4">SUM(C36:C40)</f>
        <v>5500</v>
      </c>
      <c r="D41" s="24">
        <f t="shared" si="4"/>
        <v>5000</v>
      </c>
      <c r="E41" s="24">
        <f t="shared" si="4"/>
        <v>4900</v>
      </c>
      <c r="F41" s="24">
        <f t="shared" si="4"/>
        <v>3500</v>
      </c>
      <c r="G41" s="24">
        <f t="shared" si="4"/>
        <v>3300</v>
      </c>
      <c r="H41" s="24">
        <f t="shared" si="4"/>
        <v>3500</v>
      </c>
      <c r="I41" s="24">
        <f t="shared" si="4"/>
        <v>6000</v>
      </c>
      <c r="J41" s="24">
        <f t="shared" si="4"/>
        <v>6000</v>
      </c>
      <c r="K41" s="24">
        <f t="shared" si="4"/>
        <v>6000</v>
      </c>
      <c r="L41" s="24">
        <f t="shared" si="4"/>
        <v>6000</v>
      </c>
    </row>
    <row r="42" spans="1:12" ht="15.9" customHeight="1" x14ac:dyDescent="0.3"/>
    <row r="43" spans="1:12" s="40" customFormat="1" ht="15.9" customHeight="1" x14ac:dyDescent="0.25">
      <c r="A43" s="41" t="s">
        <v>54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0" customFormat="1" ht="15.9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0" customFormat="1" ht="15.9" customHeight="1" x14ac:dyDescent="0.25">
      <c r="A45" s="42" t="s">
        <v>49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40" customFormat="1" ht="15.9" customHeight="1" x14ac:dyDescent="0.25">
      <c r="A46" s="41"/>
      <c r="B46" s="41" t="s">
        <v>47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40" customFormat="1" ht="15.9" customHeight="1" x14ac:dyDescent="0.25">
      <c r="A47" s="41"/>
      <c r="B47" s="41" t="s">
        <v>57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40" customFormat="1" ht="15.9" customHeight="1" x14ac:dyDescent="0.25">
      <c r="A48" s="41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40" customFormat="1" ht="15.9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s="40" customFormat="1" ht="15.9" customHeight="1" x14ac:dyDescent="0.25">
      <c r="A50" s="42" t="s">
        <v>51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s="40" customFormat="1" ht="15.9" customHeight="1" x14ac:dyDescent="0.25">
      <c r="A51" s="41"/>
      <c r="B51" s="41" t="s">
        <v>58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s="40" customFormat="1" ht="15.9" customHeight="1" x14ac:dyDescent="0.25">
      <c r="A52" s="41"/>
      <c r="B52" s="41" t="s">
        <v>53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s="40" customFormat="1" ht="15.9" customHeight="1" x14ac:dyDescent="0.25">
      <c r="A53" s="41"/>
      <c r="B53" s="41" t="s">
        <v>56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</row>
  </sheetData>
  <printOptions horizont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3"/>
  <sheetViews>
    <sheetView zoomScaleNormal="100" workbookViewId="0"/>
  </sheetViews>
  <sheetFormatPr defaultColWidth="11" defaultRowHeight="15.6" x14ac:dyDescent="0.3"/>
  <cols>
    <col min="1" max="1" width="2.09765625" style="28" customWidth="1"/>
    <col min="2" max="2" width="32.59765625" style="28" customWidth="1"/>
    <col min="3" max="12" width="7.09765625" style="28" customWidth="1"/>
    <col min="13" max="16384" width="11" style="28"/>
  </cols>
  <sheetData>
    <row r="1" spans="1:12" s="15" customFormat="1" ht="30.75" customHeight="1" x14ac:dyDescent="0.3">
      <c r="A1" s="13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15" customFormat="1" ht="15.9" customHeight="1" x14ac:dyDescent="0.3">
      <c r="A2" s="16"/>
      <c r="B2" s="17"/>
      <c r="C2" s="18" t="s">
        <v>3</v>
      </c>
      <c r="D2" s="18" t="s">
        <v>4</v>
      </c>
      <c r="E2" s="18" t="s">
        <v>5</v>
      </c>
      <c r="F2" s="18" t="s">
        <v>35</v>
      </c>
      <c r="G2" s="18" t="s">
        <v>46</v>
      </c>
      <c r="H2" s="18" t="s">
        <v>38</v>
      </c>
      <c r="I2" s="18" t="s">
        <v>39</v>
      </c>
      <c r="J2" s="18" t="s">
        <v>6</v>
      </c>
      <c r="K2" s="18" t="s">
        <v>36</v>
      </c>
      <c r="L2" s="18" t="s">
        <v>40</v>
      </c>
    </row>
    <row r="3" spans="1:12" s="15" customFormat="1" ht="15.9" customHeight="1" x14ac:dyDescent="0.3">
      <c r="A3" s="19"/>
      <c r="B3" s="20"/>
      <c r="C3" s="6"/>
      <c r="D3" s="6"/>
      <c r="E3" s="6"/>
      <c r="F3" s="6"/>
      <c r="G3" s="6"/>
      <c r="H3" s="6"/>
      <c r="I3" s="6"/>
      <c r="J3" s="6"/>
      <c r="K3" s="6"/>
    </row>
    <row r="4" spans="1:12" s="15" customFormat="1" ht="15.9" customHeight="1" x14ac:dyDescent="0.3">
      <c r="A4" s="22" t="s">
        <v>16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5" customFormat="1" ht="15.9" customHeight="1" x14ac:dyDescent="0.3">
      <c r="A5" s="19"/>
      <c r="B5" s="20" t="s">
        <v>17</v>
      </c>
      <c r="C5" s="23">
        <v>40100</v>
      </c>
      <c r="D5" s="23">
        <v>40100</v>
      </c>
      <c r="E5" s="23">
        <v>40200</v>
      </c>
      <c r="F5" s="23">
        <v>40000</v>
      </c>
      <c r="G5" s="23">
        <v>39600</v>
      </c>
      <c r="H5" s="23">
        <v>39300</v>
      </c>
      <c r="I5" s="23">
        <v>40300</v>
      </c>
      <c r="J5" s="23">
        <v>40300</v>
      </c>
      <c r="K5" s="23">
        <v>40300</v>
      </c>
      <c r="L5" s="23">
        <v>40300</v>
      </c>
    </row>
    <row r="6" spans="1:12" s="15" customFormat="1" ht="15.9" customHeight="1" x14ac:dyDescent="0.3">
      <c r="A6" s="19"/>
      <c r="B6" s="20" t="s">
        <v>18</v>
      </c>
      <c r="C6" s="23">
        <v>2492</v>
      </c>
      <c r="D6" s="23">
        <v>2555</v>
      </c>
      <c r="E6" s="23">
        <v>2575</v>
      </c>
      <c r="F6" s="23">
        <v>2592</v>
      </c>
      <c r="G6" s="23">
        <v>2300</v>
      </c>
      <c r="H6" s="23">
        <v>2784</v>
      </c>
      <c r="I6" s="23">
        <v>2864</v>
      </c>
      <c r="J6" s="23">
        <v>2944</v>
      </c>
      <c r="K6" s="23">
        <v>3000</v>
      </c>
      <c r="L6" s="23">
        <v>3000</v>
      </c>
    </row>
    <row r="7" spans="1:12" s="15" customFormat="1" ht="15.9" customHeight="1" x14ac:dyDescent="0.3">
      <c r="A7" s="19"/>
      <c r="B7" s="20" t="s">
        <v>19</v>
      </c>
      <c r="C7" s="23">
        <v>5855</v>
      </c>
      <c r="D7" s="23">
        <v>4043</v>
      </c>
      <c r="E7" s="23">
        <v>4061</v>
      </c>
      <c r="F7" s="23">
        <v>2547</v>
      </c>
      <c r="G7" s="23">
        <v>2278</v>
      </c>
      <c r="H7" s="23">
        <v>3000</v>
      </c>
      <c r="I7" s="23">
        <v>3000</v>
      </c>
      <c r="J7" s="23">
        <v>3000</v>
      </c>
      <c r="K7" s="23">
        <v>3000</v>
      </c>
      <c r="L7" s="23">
        <v>3000</v>
      </c>
    </row>
    <row r="8" spans="1:12" s="15" customFormat="1" ht="15.9" customHeight="1" x14ac:dyDescent="0.3">
      <c r="A8" s="19"/>
      <c r="B8" s="16" t="s">
        <v>26</v>
      </c>
      <c r="C8" s="24">
        <f t="shared" ref="C8:K8" si="0">SUM(C5:C7)</f>
        <v>48447</v>
      </c>
      <c r="D8" s="24">
        <f t="shared" si="0"/>
        <v>46698</v>
      </c>
      <c r="E8" s="24">
        <f t="shared" si="0"/>
        <v>46836</v>
      </c>
      <c r="F8" s="24">
        <f t="shared" si="0"/>
        <v>45139</v>
      </c>
      <c r="G8" s="24">
        <f t="shared" si="0"/>
        <v>44178</v>
      </c>
      <c r="H8" s="24">
        <f t="shared" si="0"/>
        <v>45084</v>
      </c>
      <c r="I8" s="24">
        <f t="shared" si="0"/>
        <v>46164</v>
      </c>
      <c r="J8" s="24">
        <f t="shared" si="0"/>
        <v>46244</v>
      </c>
      <c r="K8" s="24">
        <f t="shared" si="0"/>
        <v>46300</v>
      </c>
      <c r="L8" s="24">
        <f t="shared" ref="L8" si="1">SUM(L5:L7)</f>
        <v>46300</v>
      </c>
    </row>
    <row r="9" spans="1:12" s="15" customFormat="1" ht="15.9" customHeight="1" x14ac:dyDescent="0.3">
      <c r="A9" s="19"/>
      <c r="B9" s="20"/>
      <c r="C9" s="37"/>
      <c r="D9" s="21"/>
      <c r="E9" s="21"/>
      <c r="F9" s="21"/>
      <c r="G9" s="21"/>
      <c r="H9" s="21"/>
      <c r="I9" s="21"/>
      <c r="J9" s="21"/>
      <c r="K9" s="21"/>
    </row>
    <row r="10" spans="1:12" ht="15.9" customHeight="1" x14ac:dyDescent="0.3">
      <c r="A10" s="25" t="s">
        <v>55</v>
      </c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5.9" customHeight="1" x14ac:dyDescent="0.3">
      <c r="A11" s="22" t="s">
        <v>10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.9" customHeight="1" x14ac:dyDescent="0.3">
      <c r="A12" s="26"/>
      <c r="B12" s="26" t="s">
        <v>7</v>
      </c>
      <c r="C12" s="31">
        <v>54</v>
      </c>
      <c r="D12" s="31">
        <v>51</v>
      </c>
      <c r="E12" s="31">
        <v>61</v>
      </c>
      <c r="F12" s="31">
        <v>59</v>
      </c>
      <c r="G12" s="31">
        <v>59</v>
      </c>
      <c r="H12" s="31">
        <v>59</v>
      </c>
      <c r="I12" s="31">
        <v>59</v>
      </c>
      <c r="J12" s="31">
        <v>59</v>
      </c>
      <c r="K12" s="31">
        <v>59</v>
      </c>
      <c r="L12" s="31">
        <v>59</v>
      </c>
    </row>
    <row r="13" spans="1:12" ht="15.9" customHeight="1" x14ac:dyDescent="0.3">
      <c r="A13" s="26"/>
      <c r="B13" s="26" t="s">
        <v>2</v>
      </c>
      <c r="C13" s="31">
        <v>12</v>
      </c>
      <c r="D13" s="31">
        <v>8</v>
      </c>
      <c r="E13" s="31">
        <v>10</v>
      </c>
      <c r="F13" s="31">
        <v>6</v>
      </c>
      <c r="G13" s="31">
        <v>6</v>
      </c>
      <c r="H13" s="31">
        <v>6</v>
      </c>
      <c r="I13" s="31">
        <v>6</v>
      </c>
      <c r="J13" s="31">
        <v>6</v>
      </c>
      <c r="K13" s="31">
        <v>6</v>
      </c>
      <c r="L13" s="31">
        <v>6</v>
      </c>
    </row>
    <row r="14" spans="1:12" ht="15.9" customHeight="1" x14ac:dyDescent="0.3">
      <c r="A14" s="26"/>
      <c r="B14" s="32" t="s">
        <v>8</v>
      </c>
      <c r="C14" s="31">
        <v>4</v>
      </c>
      <c r="D14" s="31">
        <v>4</v>
      </c>
      <c r="E14" s="31">
        <v>1</v>
      </c>
      <c r="F14" s="31">
        <v>2</v>
      </c>
      <c r="G14" s="31">
        <v>2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</row>
    <row r="15" spans="1:12" ht="15.9" customHeight="1" x14ac:dyDescent="0.3">
      <c r="A15" s="26"/>
      <c r="B15" s="26" t="s">
        <v>0</v>
      </c>
      <c r="C15" s="31">
        <v>15</v>
      </c>
      <c r="D15" s="31">
        <v>16</v>
      </c>
      <c r="E15" s="31">
        <v>15</v>
      </c>
      <c r="F15" s="31">
        <v>15</v>
      </c>
      <c r="G15" s="31">
        <v>15</v>
      </c>
      <c r="H15" s="31">
        <v>15</v>
      </c>
      <c r="I15" s="31">
        <v>15</v>
      </c>
      <c r="J15" s="31">
        <v>15</v>
      </c>
      <c r="K15" s="31">
        <v>15</v>
      </c>
      <c r="L15" s="31">
        <v>15</v>
      </c>
    </row>
    <row r="16" spans="1:12" ht="15.9" customHeight="1" x14ac:dyDescent="0.3">
      <c r="A16" s="26"/>
      <c r="B16" s="26" t="s">
        <v>1</v>
      </c>
      <c r="C16" s="31">
        <v>2</v>
      </c>
      <c r="D16" s="31">
        <v>0</v>
      </c>
      <c r="E16" s="31">
        <v>2</v>
      </c>
      <c r="F16" s="31">
        <v>1</v>
      </c>
      <c r="G16" s="31">
        <v>2</v>
      </c>
      <c r="H16" s="31">
        <v>2</v>
      </c>
      <c r="I16" s="31">
        <v>2</v>
      </c>
      <c r="J16" s="31">
        <v>2</v>
      </c>
      <c r="K16" s="31">
        <v>2</v>
      </c>
      <c r="L16" s="31">
        <v>2</v>
      </c>
    </row>
    <row r="17" spans="1:12" ht="15.9" customHeight="1" x14ac:dyDescent="0.3">
      <c r="A17" s="26"/>
      <c r="B17" s="16" t="s">
        <v>26</v>
      </c>
      <c r="C17" s="34">
        <f>SUM(C12:C16)</f>
        <v>87</v>
      </c>
      <c r="D17" s="34">
        <f t="shared" ref="D17:J17" si="2">SUM(D12:D16)</f>
        <v>79</v>
      </c>
      <c r="E17" s="34">
        <f t="shared" si="2"/>
        <v>89</v>
      </c>
      <c r="F17" s="34">
        <f t="shared" si="2"/>
        <v>83</v>
      </c>
      <c r="G17" s="34">
        <f t="shared" si="2"/>
        <v>84</v>
      </c>
      <c r="H17" s="34">
        <f t="shared" si="2"/>
        <v>84</v>
      </c>
      <c r="I17" s="34">
        <f t="shared" si="2"/>
        <v>84</v>
      </c>
      <c r="J17" s="34">
        <f t="shared" si="2"/>
        <v>84</v>
      </c>
      <c r="K17" s="34">
        <f t="shared" ref="K17:L17" si="3">SUM(K12:K16)</f>
        <v>84</v>
      </c>
      <c r="L17" s="34">
        <f t="shared" si="3"/>
        <v>84</v>
      </c>
    </row>
    <row r="18" spans="1:12" ht="15.9" customHeight="1" x14ac:dyDescent="0.3">
      <c r="A18" s="26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5.9" customHeight="1" x14ac:dyDescent="0.3">
      <c r="A19" s="2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.9" customHeight="1" x14ac:dyDescent="0.3">
      <c r="A20" s="26"/>
      <c r="B20" s="26" t="s">
        <v>7</v>
      </c>
      <c r="C20" s="31">
        <v>10</v>
      </c>
      <c r="D20" s="31">
        <v>18</v>
      </c>
      <c r="E20" s="31">
        <v>5</v>
      </c>
      <c r="F20" s="31">
        <v>10</v>
      </c>
      <c r="G20" s="31">
        <v>10</v>
      </c>
      <c r="H20" s="31">
        <v>10</v>
      </c>
      <c r="I20" s="31">
        <v>10</v>
      </c>
      <c r="J20" s="31">
        <v>10</v>
      </c>
      <c r="K20" s="31">
        <v>10</v>
      </c>
      <c r="L20" s="31">
        <v>10</v>
      </c>
    </row>
    <row r="21" spans="1:12" ht="15.9" customHeight="1" x14ac:dyDescent="0.3">
      <c r="A21" s="26"/>
      <c r="B21" s="26" t="s">
        <v>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</row>
    <row r="22" spans="1:12" ht="15.9" customHeight="1" x14ac:dyDescent="0.3">
      <c r="A22" s="26"/>
      <c r="B22" s="32" t="s">
        <v>8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</row>
    <row r="23" spans="1:12" ht="15.9" customHeight="1" x14ac:dyDescent="0.3">
      <c r="A23" s="26"/>
      <c r="B23" s="26" t="s">
        <v>0</v>
      </c>
      <c r="C23" s="31">
        <v>64</v>
      </c>
      <c r="D23" s="31">
        <v>72</v>
      </c>
      <c r="E23" s="31">
        <v>57</v>
      </c>
      <c r="F23" s="31">
        <v>56</v>
      </c>
      <c r="G23" s="31">
        <v>56</v>
      </c>
      <c r="H23" s="31">
        <v>56</v>
      </c>
      <c r="I23" s="31">
        <v>56</v>
      </c>
      <c r="J23" s="31">
        <v>56</v>
      </c>
      <c r="K23" s="31">
        <v>56</v>
      </c>
      <c r="L23" s="31">
        <v>56</v>
      </c>
    </row>
    <row r="24" spans="1:12" ht="15.9" customHeight="1" x14ac:dyDescent="0.3">
      <c r="A24" s="26"/>
      <c r="B24" s="26" t="s">
        <v>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</row>
    <row r="25" spans="1:12" ht="15.9" customHeight="1" x14ac:dyDescent="0.3">
      <c r="A25" s="26"/>
      <c r="B25" s="16" t="s">
        <v>26</v>
      </c>
      <c r="C25" s="24">
        <f t="shared" ref="C25:J25" si="4">SUM(C20:C24)</f>
        <v>74</v>
      </c>
      <c r="D25" s="24">
        <f t="shared" si="4"/>
        <v>90</v>
      </c>
      <c r="E25" s="24">
        <f t="shared" si="4"/>
        <v>62</v>
      </c>
      <c r="F25" s="24">
        <f t="shared" si="4"/>
        <v>66</v>
      </c>
      <c r="G25" s="24">
        <f t="shared" si="4"/>
        <v>66</v>
      </c>
      <c r="H25" s="24">
        <f t="shared" si="4"/>
        <v>66</v>
      </c>
      <c r="I25" s="24">
        <f t="shared" si="4"/>
        <v>66</v>
      </c>
      <c r="J25" s="24">
        <f t="shared" si="4"/>
        <v>66</v>
      </c>
      <c r="K25" s="24">
        <f t="shared" ref="K25:L25" si="5">SUM(K20:K24)</f>
        <v>66</v>
      </c>
      <c r="L25" s="24">
        <f t="shared" si="5"/>
        <v>66</v>
      </c>
    </row>
    <row r="26" spans="1:12" ht="15.9" customHeight="1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5.9" customHeight="1" x14ac:dyDescent="0.3">
      <c r="A27" s="22" t="s">
        <v>21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.9" customHeight="1" x14ac:dyDescent="0.3">
      <c r="A28" s="26"/>
      <c r="B28" s="26" t="s">
        <v>7</v>
      </c>
      <c r="C28" s="31">
        <v>25213</v>
      </c>
      <c r="D28" s="31">
        <v>22307</v>
      </c>
      <c r="E28" s="31">
        <v>24523</v>
      </c>
      <c r="F28" s="31">
        <v>23173</v>
      </c>
      <c r="G28" s="31">
        <v>23457</v>
      </c>
      <c r="H28" s="31">
        <v>23457</v>
      </c>
      <c r="I28" s="31">
        <v>23457</v>
      </c>
      <c r="J28" s="31">
        <v>23457</v>
      </c>
      <c r="K28" s="31">
        <v>23457</v>
      </c>
      <c r="L28" s="31">
        <v>23457</v>
      </c>
    </row>
    <row r="29" spans="1:12" ht="15.9" customHeight="1" x14ac:dyDescent="0.3">
      <c r="A29" s="26"/>
      <c r="B29" s="26" t="s">
        <v>2</v>
      </c>
      <c r="C29" s="31">
        <v>9600</v>
      </c>
      <c r="D29" s="31">
        <v>6400</v>
      </c>
      <c r="E29" s="31">
        <v>8000</v>
      </c>
      <c r="F29" s="31">
        <v>4516</v>
      </c>
      <c r="G29" s="31">
        <v>4800</v>
      </c>
      <c r="H29" s="31">
        <v>4800</v>
      </c>
      <c r="I29" s="31">
        <v>4800</v>
      </c>
      <c r="J29" s="31">
        <v>4800</v>
      </c>
      <c r="K29" s="31">
        <v>4800</v>
      </c>
      <c r="L29" s="31">
        <v>4800</v>
      </c>
    </row>
    <row r="30" spans="1:12" ht="15.9" customHeight="1" x14ac:dyDescent="0.3">
      <c r="A30" s="26"/>
      <c r="B30" s="32" t="s">
        <v>8</v>
      </c>
      <c r="C30" s="31">
        <v>3532</v>
      </c>
      <c r="D30" s="31">
        <v>1225</v>
      </c>
      <c r="E30" s="31">
        <v>800</v>
      </c>
      <c r="F30" s="31">
        <v>1116</v>
      </c>
      <c r="G30" s="31">
        <v>1400</v>
      </c>
      <c r="H30" s="31">
        <v>1400</v>
      </c>
      <c r="I30" s="31">
        <v>1400</v>
      </c>
      <c r="J30" s="31">
        <v>1400</v>
      </c>
      <c r="K30" s="31">
        <v>1400</v>
      </c>
      <c r="L30" s="31">
        <v>1400</v>
      </c>
    </row>
    <row r="31" spans="1:12" ht="15.9" customHeight="1" x14ac:dyDescent="0.3">
      <c r="A31" s="26"/>
      <c r="B31" s="26" t="s">
        <v>0</v>
      </c>
      <c r="C31" s="31">
        <v>9319</v>
      </c>
      <c r="D31" s="31">
        <v>9377</v>
      </c>
      <c r="E31" s="31">
        <v>9430</v>
      </c>
      <c r="F31" s="31">
        <v>8913</v>
      </c>
      <c r="G31" s="31">
        <v>9200</v>
      </c>
      <c r="H31" s="31">
        <v>9200</v>
      </c>
      <c r="I31" s="31">
        <v>9200</v>
      </c>
      <c r="J31" s="31">
        <v>9200</v>
      </c>
      <c r="K31" s="31">
        <v>9200</v>
      </c>
      <c r="L31" s="31">
        <v>9200</v>
      </c>
    </row>
    <row r="32" spans="1:12" ht="15.9" customHeight="1" x14ac:dyDescent="0.3">
      <c r="A32" s="26"/>
      <c r="B32" s="26" t="s">
        <v>1</v>
      </c>
      <c r="C32" s="31">
        <v>2700</v>
      </c>
      <c r="D32" s="31">
        <v>0</v>
      </c>
      <c r="E32" s="31">
        <v>941</v>
      </c>
      <c r="F32" s="31">
        <v>750</v>
      </c>
      <c r="G32" s="31">
        <v>2750</v>
      </c>
      <c r="H32" s="31">
        <v>2750</v>
      </c>
      <c r="I32" s="31">
        <v>2750</v>
      </c>
      <c r="J32" s="31">
        <v>2750</v>
      </c>
      <c r="K32" s="31">
        <v>2750</v>
      </c>
      <c r="L32" s="31">
        <v>2750</v>
      </c>
    </row>
    <row r="33" spans="1:12" ht="15.9" customHeight="1" x14ac:dyDescent="0.3">
      <c r="A33" s="26"/>
      <c r="B33" s="16" t="s">
        <v>26</v>
      </c>
      <c r="C33" s="34">
        <f>SUM(C28:C32)</f>
        <v>50364</v>
      </c>
      <c r="D33" s="34">
        <f t="shared" ref="D33:J33" si="6">SUM(D28:D32)</f>
        <v>39309</v>
      </c>
      <c r="E33" s="34">
        <f t="shared" si="6"/>
        <v>43694</v>
      </c>
      <c r="F33" s="34">
        <f t="shared" si="6"/>
        <v>38468</v>
      </c>
      <c r="G33" s="34">
        <f t="shared" si="6"/>
        <v>41607</v>
      </c>
      <c r="H33" s="34">
        <f t="shared" si="6"/>
        <v>41607</v>
      </c>
      <c r="I33" s="34">
        <f t="shared" si="6"/>
        <v>41607</v>
      </c>
      <c r="J33" s="34">
        <f t="shared" si="6"/>
        <v>41607</v>
      </c>
      <c r="K33" s="34">
        <f t="shared" ref="K33:L33" si="7">SUM(K28:K32)</f>
        <v>41607</v>
      </c>
      <c r="L33" s="34">
        <f t="shared" si="7"/>
        <v>41607</v>
      </c>
    </row>
    <row r="34" spans="1:12" ht="15.9" customHeight="1" x14ac:dyDescent="0.3">
      <c r="A34" s="26"/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5.9" customHeight="1" x14ac:dyDescent="0.3">
      <c r="A35" s="22" t="s">
        <v>22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.9" customHeight="1" x14ac:dyDescent="0.3">
      <c r="A36" s="26"/>
      <c r="B36" s="26" t="s">
        <v>7</v>
      </c>
      <c r="C36" s="31">
        <v>3508</v>
      </c>
      <c r="D36" s="31">
        <v>7300</v>
      </c>
      <c r="E36" s="31">
        <v>2150</v>
      </c>
      <c r="F36" s="31">
        <v>5605</v>
      </c>
      <c r="G36" s="31">
        <v>4300</v>
      </c>
      <c r="H36" s="31">
        <v>4300</v>
      </c>
      <c r="I36" s="31">
        <v>4300</v>
      </c>
      <c r="J36" s="31">
        <v>4300</v>
      </c>
      <c r="K36" s="31">
        <v>4300</v>
      </c>
      <c r="L36" s="31">
        <v>4300</v>
      </c>
    </row>
    <row r="37" spans="1:12" ht="15.9" customHeight="1" x14ac:dyDescent="0.3">
      <c r="A37" s="26"/>
      <c r="B37" s="26" t="s">
        <v>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</row>
    <row r="38" spans="1:12" ht="15.9" customHeight="1" x14ac:dyDescent="0.3">
      <c r="A38" s="26"/>
      <c r="B38" s="32" t="s">
        <v>8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</row>
    <row r="39" spans="1:12" ht="15.9" customHeight="1" x14ac:dyDescent="0.3">
      <c r="A39" s="26"/>
      <c r="B39" s="26" t="s">
        <v>0</v>
      </c>
      <c r="C39" s="31">
        <v>8000</v>
      </c>
      <c r="D39" s="31">
        <v>8150</v>
      </c>
      <c r="E39" s="31">
        <v>7125</v>
      </c>
      <c r="F39" s="31">
        <v>7350</v>
      </c>
      <c r="G39" s="31">
        <v>7000</v>
      </c>
      <c r="H39" s="31">
        <v>7000</v>
      </c>
      <c r="I39" s="31">
        <v>7000</v>
      </c>
      <c r="J39" s="31">
        <v>7000</v>
      </c>
      <c r="K39" s="31">
        <v>7000</v>
      </c>
      <c r="L39" s="31">
        <v>7000</v>
      </c>
    </row>
    <row r="40" spans="1:12" ht="15.9" customHeight="1" x14ac:dyDescent="0.3">
      <c r="A40" s="26"/>
      <c r="B40" s="26" t="s">
        <v>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</row>
    <row r="41" spans="1:12" ht="15.9" customHeight="1" x14ac:dyDescent="0.3">
      <c r="A41" s="26"/>
      <c r="B41" s="16" t="s">
        <v>26</v>
      </c>
      <c r="C41" s="24">
        <f t="shared" ref="C41:J41" si="8">SUM(C36:C40)</f>
        <v>11508</v>
      </c>
      <c r="D41" s="24">
        <f t="shared" si="8"/>
        <v>15450</v>
      </c>
      <c r="E41" s="24">
        <f t="shared" si="8"/>
        <v>9275</v>
      </c>
      <c r="F41" s="24">
        <f t="shared" si="8"/>
        <v>12955</v>
      </c>
      <c r="G41" s="24">
        <f t="shared" si="8"/>
        <v>11300</v>
      </c>
      <c r="H41" s="24">
        <f t="shared" si="8"/>
        <v>11300</v>
      </c>
      <c r="I41" s="24">
        <f t="shared" si="8"/>
        <v>11300</v>
      </c>
      <c r="J41" s="24">
        <f t="shared" si="8"/>
        <v>11300</v>
      </c>
      <c r="K41" s="24">
        <f t="shared" ref="K41:L41" si="9">SUM(K36:K40)</f>
        <v>11300</v>
      </c>
      <c r="L41" s="24">
        <f t="shared" si="9"/>
        <v>11300</v>
      </c>
    </row>
    <row r="42" spans="1:12" ht="15.9" customHeight="1" x14ac:dyDescent="0.3"/>
    <row r="43" spans="1:12" s="40" customFormat="1" ht="15.9" customHeight="1" x14ac:dyDescent="0.25">
      <c r="A43" s="41" t="s">
        <v>54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0" customFormat="1" ht="15.9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0" customFormat="1" ht="15.9" customHeight="1" x14ac:dyDescent="0.25">
      <c r="A45" s="42" t="s">
        <v>49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s="40" customFormat="1" ht="15.9" customHeight="1" x14ac:dyDescent="0.25">
      <c r="A46" s="41"/>
      <c r="B46" s="41" t="s">
        <v>47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40" customFormat="1" ht="15.9" customHeight="1" x14ac:dyDescent="0.25">
      <c r="A47" s="41"/>
      <c r="B47" s="41" t="s">
        <v>50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40" customFormat="1" ht="15.9" customHeight="1" x14ac:dyDescent="0.25">
      <c r="A48" s="41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40" customFormat="1" ht="15.9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s="40" customFormat="1" ht="15.9" customHeight="1" x14ac:dyDescent="0.25">
      <c r="A50" s="42" t="s">
        <v>51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s="40" customFormat="1" ht="15.9" customHeight="1" x14ac:dyDescent="0.25">
      <c r="A51" s="41"/>
      <c r="B51" s="41" t="s">
        <v>52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s="40" customFormat="1" ht="15.9" customHeight="1" x14ac:dyDescent="0.25">
      <c r="A52" s="41"/>
      <c r="B52" s="41" t="s">
        <v>53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s="40" customFormat="1" ht="15.9" customHeight="1" x14ac:dyDescent="0.25">
      <c r="A53" s="41"/>
      <c r="B53" s="41" t="s">
        <v>56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</row>
  </sheetData>
  <printOptions horizont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7"/>
  <sheetViews>
    <sheetView zoomScaleNormal="100" workbookViewId="0">
      <selection activeCell="H7" sqref="H7"/>
    </sheetView>
  </sheetViews>
  <sheetFormatPr defaultColWidth="11" defaultRowHeight="15.6" x14ac:dyDescent="0.3"/>
  <cols>
    <col min="1" max="1" width="2.09765625" style="28" customWidth="1"/>
    <col min="2" max="2" width="32.59765625" style="28" customWidth="1"/>
    <col min="3" max="12" width="7.09765625" style="28" customWidth="1"/>
    <col min="13" max="16384" width="11" style="28"/>
  </cols>
  <sheetData>
    <row r="1" spans="1:12" s="15" customFormat="1" ht="30.75" customHeight="1" x14ac:dyDescent="0.3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15" customFormat="1" ht="15.9" customHeight="1" x14ac:dyDescent="0.3">
      <c r="A2" s="16"/>
      <c r="B2" s="17"/>
      <c r="C2" s="18" t="s">
        <v>3</v>
      </c>
      <c r="D2" s="18" t="s">
        <v>4</v>
      </c>
      <c r="E2" s="18" t="s">
        <v>5</v>
      </c>
      <c r="F2" s="18" t="s">
        <v>35</v>
      </c>
      <c r="G2" s="18" t="s">
        <v>46</v>
      </c>
      <c r="H2" s="18" t="s">
        <v>38</v>
      </c>
      <c r="I2" s="18" t="s">
        <v>39</v>
      </c>
      <c r="J2" s="18" t="s">
        <v>6</v>
      </c>
      <c r="K2" s="18" t="s">
        <v>36</v>
      </c>
      <c r="L2" s="18" t="s">
        <v>40</v>
      </c>
    </row>
    <row r="3" spans="1:12" s="15" customFormat="1" ht="15.9" customHeight="1" x14ac:dyDescent="0.3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</row>
    <row r="4" spans="1:12" s="15" customFormat="1" ht="15.9" customHeight="1" x14ac:dyDescent="0.3">
      <c r="A4" s="22" t="s">
        <v>16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5" customFormat="1" ht="15.9" customHeight="1" x14ac:dyDescent="0.3">
      <c r="A5" s="19"/>
      <c r="B5" s="20" t="s">
        <v>17</v>
      </c>
      <c r="C5" s="23">
        <v>21100</v>
      </c>
      <c r="D5" s="23">
        <v>21100</v>
      </c>
      <c r="E5" s="23">
        <v>21100</v>
      </c>
      <c r="F5" s="23">
        <v>21000</v>
      </c>
      <c r="G5" s="23">
        <v>20700</v>
      </c>
      <c r="H5" s="23">
        <v>20600</v>
      </c>
      <c r="I5" s="23">
        <v>21200</v>
      </c>
      <c r="J5" s="23">
        <v>21200</v>
      </c>
      <c r="K5" s="23">
        <v>21200</v>
      </c>
      <c r="L5" s="23">
        <v>21200</v>
      </c>
    </row>
    <row r="6" spans="1:12" s="15" customFormat="1" ht="15.9" customHeight="1" x14ac:dyDescent="0.3">
      <c r="A6" s="19"/>
      <c r="B6" s="20" t="s">
        <v>18</v>
      </c>
      <c r="C6" s="23">
        <v>20600</v>
      </c>
      <c r="D6" s="23">
        <v>20400</v>
      </c>
      <c r="E6" s="23">
        <v>20100</v>
      </c>
      <c r="F6" s="23">
        <v>20200</v>
      </c>
      <c r="G6" s="23">
        <v>21000</v>
      </c>
      <c r="H6" s="23">
        <v>22400</v>
      </c>
      <c r="I6" s="23">
        <v>22100</v>
      </c>
      <c r="J6" s="23">
        <v>22100</v>
      </c>
      <c r="K6" s="23">
        <v>21500</v>
      </c>
      <c r="L6" s="23">
        <v>21500</v>
      </c>
    </row>
    <row r="7" spans="1:12" s="15" customFormat="1" ht="15.9" customHeight="1" x14ac:dyDescent="0.3">
      <c r="A7" s="19"/>
      <c r="B7" s="20" t="s">
        <v>19</v>
      </c>
      <c r="C7" s="23">
        <v>7600</v>
      </c>
      <c r="D7" s="23">
        <v>8300</v>
      </c>
      <c r="E7" s="23">
        <v>7500</v>
      </c>
      <c r="F7" s="23">
        <v>7000</v>
      </c>
      <c r="G7" s="23">
        <v>7300</v>
      </c>
      <c r="H7" s="23">
        <v>10200</v>
      </c>
      <c r="I7" s="23">
        <v>8770</v>
      </c>
      <c r="J7" s="23">
        <v>8770</v>
      </c>
      <c r="K7" s="23">
        <v>8770</v>
      </c>
      <c r="L7" s="23">
        <v>8770</v>
      </c>
    </row>
    <row r="8" spans="1:12" s="15" customFormat="1" ht="15.9" customHeight="1" x14ac:dyDescent="0.3">
      <c r="A8" s="19"/>
      <c r="B8" s="16" t="s">
        <v>26</v>
      </c>
      <c r="C8" s="24">
        <f t="shared" ref="C8:K8" si="0">SUM(C5:C7)</f>
        <v>49300</v>
      </c>
      <c r="D8" s="24">
        <f t="shared" si="0"/>
        <v>49800</v>
      </c>
      <c r="E8" s="24">
        <f t="shared" si="0"/>
        <v>48700</v>
      </c>
      <c r="F8" s="24">
        <f t="shared" si="0"/>
        <v>48200</v>
      </c>
      <c r="G8" s="24">
        <f t="shared" si="0"/>
        <v>49000</v>
      </c>
      <c r="H8" s="24">
        <f t="shared" si="0"/>
        <v>53200</v>
      </c>
      <c r="I8" s="24">
        <f t="shared" si="0"/>
        <v>52070</v>
      </c>
      <c r="J8" s="24">
        <f t="shared" si="0"/>
        <v>52070</v>
      </c>
      <c r="K8" s="24">
        <f t="shared" si="0"/>
        <v>51470</v>
      </c>
      <c r="L8" s="24">
        <f t="shared" ref="L8" si="1">SUM(L5:L7)</f>
        <v>51470</v>
      </c>
    </row>
    <row r="9" spans="1:12" s="15" customFormat="1" ht="15.9" customHeight="1" x14ac:dyDescent="0.3">
      <c r="A9" s="19"/>
      <c r="B9" s="20"/>
      <c r="C9" s="37"/>
      <c r="D9" s="21"/>
      <c r="E9" s="21"/>
      <c r="F9" s="21"/>
      <c r="G9" s="21"/>
      <c r="H9" s="21"/>
      <c r="I9" s="21"/>
      <c r="J9" s="21"/>
      <c r="K9" s="21"/>
    </row>
    <row r="10" spans="1:12" ht="15.9" customHeight="1" x14ac:dyDescent="0.3">
      <c r="A10" s="25" t="s">
        <v>55</v>
      </c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5.9" customHeight="1" x14ac:dyDescent="0.3">
      <c r="A11" s="22" t="s">
        <v>10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.9" customHeight="1" x14ac:dyDescent="0.3">
      <c r="A12" s="26"/>
      <c r="B12" s="26" t="s">
        <v>7</v>
      </c>
      <c r="C12" s="31">
        <v>59</v>
      </c>
      <c r="D12" s="31">
        <v>65</v>
      </c>
      <c r="E12" s="31">
        <v>64</v>
      </c>
      <c r="F12" s="31">
        <v>72</v>
      </c>
      <c r="G12" s="31">
        <f>38+3+5+9+1+1+3+1+14</f>
        <v>75</v>
      </c>
      <c r="H12" s="31">
        <v>50</v>
      </c>
      <c r="I12" s="31">
        <v>50</v>
      </c>
      <c r="J12" s="31">
        <v>50</v>
      </c>
      <c r="K12" s="31">
        <v>50</v>
      </c>
      <c r="L12" s="31">
        <v>50</v>
      </c>
    </row>
    <row r="13" spans="1:12" ht="15.9" customHeight="1" x14ac:dyDescent="0.3">
      <c r="A13" s="26"/>
      <c r="B13" s="26" t="s">
        <v>2</v>
      </c>
      <c r="C13" s="31">
        <v>20</v>
      </c>
      <c r="D13" s="31">
        <v>17</v>
      </c>
      <c r="E13" s="31">
        <v>16</v>
      </c>
      <c r="F13" s="31">
        <v>16</v>
      </c>
      <c r="G13" s="31">
        <v>12</v>
      </c>
      <c r="H13" s="31">
        <v>12</v>
      </c>
      <c r="I13" s="31">
        <v>12</v>
      </c>
      <c r="J13" s="31">
        <v>12</v>
      </c>
      <c r="K13" s="31">
        <v>12</v>
      </c>
      <c r="L13" s="31">
        <v>12</v>
      </c>
    </row>
    <row r="14" spans="1:12" ht="15.9" customHeight="1" x14ac:dyDescent="0.3">
      <c r="A14" s="26"/>
      <c r="B14" s="32" t="s">
        <v>8</v>
      </c>
      <c r="C14" s="31">
        <v>6</v>
      </c>
      <c r="D14" s="31">
        <v>8</v>
      </c>
      <c r="E14" s="31">
        <v>8</v>
      </c>
      <c r="F14" s="31">
        <v>9</v>
      </c>
      <c r="G14" s="31">
        <v>5</v>
      </c>
      <c r="H14" s="31">
        <v>5</v>
      </c>
      <c r="I14" s="31">
        <v>5</v>
      </c>
      <c r="J14" s="31">
        <v>5</v>
      </c>
      <c r="K14" s="31">
        <v>5</v>
      </c>
      <c r="L14" s="31">
        <v>5</v>
      </c>
    </row>
    <row r="15" spans="1:12" ht="15.9" customHeight="1" x14ac:dyDescent="0.3">
      <c r="A15" s="26"/>
      <c r="B15" s="32" t="s">
        <v>32</v>
      </c>
      <c r="C15" s="31">
        <v>0</v>
      </c>
      <c r="D15" s="31">
        <v>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</row>
    <row r="16" spans="1:12" ht="15.9" customHeight="1" x14ac:dyDescent="0.3">
      <c r="A16" s="26"/>
      <c r="B16" s="26" t="s">
        <v>0</v>
      </c>
      <c r="C16" s="31">
        <v>17</v>
      </c>
      <c r="D16" s="31">
        <v>19</v>
      </c>
      <c r="E16" s="31">
        <v>19</v>
      </c>
      <c r="F16" s="31">
        <v>17</v>
      </c>
      <c r="G16" s="31">
        <v>18</v>
      </c>
      <c r="H16" s="31">
        <v>15</v>
      </c>
      <c r="I16" s="31">
        <v>15</v>
      </c>
      <c r="J16" s="31">
        <v>15</v>
      </c>
      <c r="K16" s="31">
        <v>15</v>
      </c>
      <c r="L16" s="31">
        <v>15</v>
      </c>
    </row>
    <row r="17" spans="1:12" ht="15.9" customHeight="1" x14ac:dyDescent="0.3">
      <c r="A17" s="26"/>
      <c r="B17" s="26" t="s">
        <v>1</v>
      </c>
      <c r="C17" s="31">
        <v>1</v>
      </c>
      <c r="D17" s="31">
        <v>1</v>
      </c>
      <c r="E17" s="31">
        <v>1</v>
      </c>
      <c r="F17" s="31">
        <v>3</v>
      </c>
      <c r="G17" s="31">
        <v>2</v>
      </c>
      <c r="H17" s="31">
        <v>2</v>
      </c>
      <c r="I17" s="31">
        <v>2</v>
      </c>
      <c r="J17" s="31">
        <v>2</v>
      </c>
      <c r="K17" s="31">
        <v>2</v>
      </c>
      <c r="L17" s="31">
        <v>2</v>
      </c>
    </row>
    <row r="18" spans="1:12" ht="15.9" customHeight="1" x14ac:dyDescent="0.3">
      <c r="A18" s="26"/>
      <c r="B18" s="16" t="s">
        <v>26</v>
      </c>
      <c r="C18" s="34">
        <f>SUM(C12:C17)</f>
        <v>103</v>
      </c>
      <c r="D18" s="34">
        <f t="shared" ref="D18:J18" si="2">SUM(D12:D17)</f>
        <v>112</v>
      </c>
      <c r="E18" s="34">
        <f t="shared" si="2"/>
        <v>108</v>
      </c>
      <c r="F18" s="34">
        <f t="shared" si="2"/>
        <v>117</v>
      </c>
      <c r="G18" s="34">
        <f t="shared" si="2"/>
        <v>112</v>
      </c>
      <c r="H18" s="34">
        <f t="shared" si="2"/>
        <v>84</v>
      </c>
      <c r="I18" s="34">
        <f t="shared" si="2"/>
        <v>84</v>
      </c>
      <c r="J18" s="34">
        <f t="shared" si="2"/>
        <v>84</v>
      </c>
      <c r="K18" s="34">
        <f t="shared" ref="K18:L18" si="3">SUM(K12:K17)</f>
        <v>84</v>
      </c>
      <c r="L18" s="34">
        <f t="shared" si="3"/>
        <v>84</v>
      </c>
    </row>
    <row r="19" spans="1:12" ht="15.9" customHeight="1" x14ac:dyDescent="0.3">
      <c r="A19" s="26"/>
      <c r="B19" s="33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5.9" customHeight="1" x14ac:dyDescent="0.3">
      <c r="A20" s="22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.9" customHeight="1" x14ac:dyDescent="0.3">
      <c r="A21" s="26"/>
      <c r="B21" s="26" t="s">
        <v>7</v>
      </c>
      <c r="C21" s="31">
        <v>8</v>
      </c>
      <c r="D21" s="31">
        <v>7</v>
      </c>
      <c r="E21" s="31">
        <v>9</v>
      </c>
      <c r="F21" s="31">
        <v>8</v>
      </c>
      <c r="G21" s="31">
        <v>9</v>
      </c>
      <c r="H21" s="31">
        <v>10</v>
      </c>
      <c r="I21" s="31">
        <v>10</v>
      </c>
      <c r="J21" s="31">
        <v>10</v>
      </c>
      <c r="K21" s="31">
        <v>10</v>
      </c>
      <c r="L21" s="31">
        <v>10</v>
      </c>
    </row>
    <row r="22" spans="1:12" ht="15.9" customHeight="1" x14ac:dyDescent="0.3">
      <c r="A22" s="26"/>
      <c r="B22" s="26" t="s">
        <v>2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</row>
    <row r="23" spans="1:12" ht="15.9" customHeight="1" x14ac:dyDescent="0.3">
      <c r="A23" s="26"/>
      <c r="B23" s="32" t="s">
        <v>8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</row>
    <row r="24" spans="1:12" ht="15.9" customHeight="1" x14ac:dyDescent="0.3">
      <c r="A24" s="26"/>
      <c r="B24" s="32" t="s">
        <v>31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</row>
    <row r="25" spans="1:12" ht="15.9" customHeight="1" x14ac:dyDescent="0.3">
      <c r="A25" s="26"/>
      <c r="B25" s="26" t="s">
        <v>0</v>
      </c>
      <c r="C25" s="31">
        <v>88</v>
      </c>
      <c r="D25" s="31">
        <v>74</v>
      </c>
      <c r="E25" s="31">
        <v>71</v>
      </c>
      <c r="F25" s="31">
        <v>89</v>
      </c>
      <c r="G25" s="31">
        <v>81</v>
      </c>
      <c r="H25" s="31">
        <v>65</v>
      </c>
      <c r="I25" s="31">
        <v>65</v>
      </c>
      <c r="J25" s="31">
        <v>65</v>
      </c>
      <c r="K25" s="31">
        <v>65</v>
      </c>
      <c r="L25" s="31">
        <v>65</v>
      </c>
    </row>
    <row r="26" spans="1:12" ht="15.9" customHeight="1" x14ac:dyDescent="0.3">
      <c r="A26" s="26"/>
      <c r="B26" s="26" t="s">
        <v>1</v>
      </c>
      <c r="C26" s="31">
        <v>0</v>
      </c>
      <c r="D26" s="31">
        <v>4</v>
      </c>
      <c r="E26" s="31">
        <v>0</v>
      </c>
      <c r="F26" s="31">
        <v>0</v>
      </c>
      <c r="G26" s="31">
        <v>1</v>
      </c>
      <c r="H26" s="31">
        <v>4</v>
      </c>
      <c r="I26" s="31">
        <v>1</v>
      </c>
      <c r="J26" s="31">
        <v>1</v>
      </c>
      <c r="K26" s="31">
        <v>1</v>
      </c>
      <c r="L26" s="31">
        <v>1</v>
      </c>
    </row>
    <row r="27" spans="1:12" ht="15.9" customHeight="1" x14ac:dyDescent="0.3">
      <c r="A27" s="26"/>
      <c r="B27" s="16" t="s">
        <v>26</v>
      </c>
      <c r="C27" s="24">
        <f t="shared" ref="C27:J27" si="4">SUM(C21:C26)</f>
        <v>96</v>
      </c>
      <c r="D27" s="24">
        <f t="shared" si="4"/>
        <v>85</v>
      </c>
      <c r="E27" s="24">
        <f t="shared" si="4"/>
        <v>80</v>
      </c>
      <c r="F27" s="24">
        <f t="shared" si="4"/>
        <v>97</v>
      </c>
      <c r="G27" s="24">
        <f t="shared" si="4"/>
        <v>91</v>
      </c>
      <c r="H27" s="24">
        <f t="shared" si="4"/>
        <v>79</v>
      </c>
      <c r="I27" s="24">
        <f t="shared" si="4"/>
        <v>76</v>
      </c>
      <c r="J27" s="24">
        <f t="shared" si="4"/>
        <v>76</v>
      </c>
      <c r="K27" s="24">
        <f t="shared" ref="K27:L27" si="5">SUM(K21:K26)</f>
        <v>76</v>
      </c>
      <c r="L27" s="24">
        <f t="shared" si="5"/>
        <v>76</v>
      </c>
    </row>
    <row r="28" spans="1:12" ht="15.9" customHeight="1" x14ac:dyDescent="0.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5.9" customHeight="1" x14ac:dyDescent="0.3">
      <c r="A29" s="22" t="s">
        <v>21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.9" customHeight="1" x14ac:dyDescent="0.3">
      <c r="A30" s="26"/>
      <c r="B30" s="26" t="s">
        <v>7</v>
      </c>
      <c r="C30" s="31">
        <v>38110</v>
      </c>
      <c r="D30" s="31">
        <v>37231</v>
      </c>
      <c r="E30" s="31">
        <v>40024</v>
      </c>
      <c r="F30" s="31">
        <v>45181</v>
      </c>
      <c r="G30" s="31">
        <v>55748</v>
      </c>
      <c r="H30" s="31">
        <v>40000</v>
      </c>
      <c r="I30" s="31">
        <v>40000</v>
      </c>
      <c r="J30" s="31">
        <v>40000</v>
      </c>
      <c r="K30" s="31">
        <v>40000</v>
      </c>
      <c r="L30" s="31">
        <v>40000</v>
      </c>
    </row>
    <row r="31" spans="1:12" ht="15.9" customHeight="1" x14ac:dyDescent="0.3">
      <c r="A31" s="26"/>
      <c r="B31" s="26" t="s">
        <v>2</v>
      </c>
      <c r="C31" s="31">
        <v>19448</v>
      </c>
      <c r="D31" s="31">
        <v>16961</v>
      </c>
      <c r="E31" s="31">
        <v>18645</v>
      </c>
      <c r="F31" s="31">
        <v>13606</v>
      </c>
      <c r="G31" s="31">
        <v>13323</v>
      </c>
      <c r="H31" s="31">
        <v>13000</v>
      </c>
      <c r="I31" s="31">
        <v>13000</v>
      </c>
      <c r="J31" s="31">
        <v>13000</v>
      </c>
      <c r="K31" s="31">
        <v>13000</v>
      </c>
      <c r="L31" s="31">
        <v>13000</v>
      </c>
    </row>
    <row r="32" spans="1:12" ht="15.9" customHeight="1" x14ac:dyDescent="0.3">
      <c r="A32" s="26"/>
      <c r="B32" s="32" t="s">
        <v>8</v>
      </c>
      <c r="C32" s="31">
        <v>8446</v>
      </c>
      <c r="D32" s="31">
        <v>2209</v>
      </c>
      <c r="E32" s="31">
        <v>3494</v>
      </c>
      <c r="F32" s="31">
        <v>6237</v>
      </c>
      <c r="G32" s="31">
        <v>2682</v>
      </c>
      <c r="H32" s="31">
        <v>3000</v>
      </c>
      <c r="I32" s="31">
        <v>3000</v>
      </c>
      <c r="J32" s="31">
        <v>3000</v>
      </c>
      <c r="K32" s="31">
        <v>3000</v>
      </c>
      <c r="L32" s="31">
        <v>3000</v>
      </c>
    </row>
    <row r="33" spans="1:12" ht="15.9" customHeight="1" x14ac:dyDescent="0.3">
      <c r="A33" s="26"/>
      <c r="B33" s="32" t="s">
        <v>31</v>
      </c>
      <c r="C33" s="31">
        <v>0</v>
      </c>
      <c r="D33" s="31">
        <v>2000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</row>
    <row r="34" spans="1:12" ht="15.9" customHeight="1" x14ac:dyDescent="0.3">
      <c r="A34" s="26"/>
      <c r="B34" s="26" t="s">
        <v>0</v>
      </c>
      <c r="C34" s="31">
        <v>11312</v>
      </c>
      <c r="D34" s="31">
        <v>11340</v>
      </c>
      <c r="E34" s="31">
        <v>13324</v>
      </c>
      <c r="F34" s="31">
        <v>11617</v>
      </c>
      <c r="G34" s="31">
        <v>12772</v>
      </c>
      <c r="H34" s="31">
        <v>11000</v>
      </c>
      <c r="I34" s="31">
        <v>12000</v>
      </c>
      <c r="J34" s="31">
        <v>12000</v>
      </c>
      <c r="K34" s="31">
        <v>12000</v>
      </c>
      <c r="L34" s="31">
        <v>12000</v>
      </c>
    </row>
    <row r="35" spans="1:12" ht="15.9" customHeight="1" x14ac:dyDescent="0.3">
      <c r="A35" s="26"/>
      <c r="B35" s="26" t="s">
        <v>1</v>
      </c>
      <c r="C35" s="31">
        <v>6000</v>
      </c>
      <c r="D35" s="31">
        <v>6000</v>
      </c>
      <c r="E35" s="31">
        <v>6000</v>
      </c>
      <c r="F35" s="31">
        <v>6000</v>
      </c>
      <c r="G35" s="31">
        <v>8000</v>
      </c>
      <c r="H35" s="31">
        <v>6000</v>
      </c>
      <c r="I35" s="31">
        <v>6000</v>
      </c>
      <c r="J35" s="31">
        <v>6000</v>
      </c>
      <c r="K35" s="31">
        <v>6000</v>
      </c>
      <c r="L35" s="31">
        <v>6000</v>
      </c>
    </row>
    <row r="36" spans="1:12" ht="15.9" customHeight="1" x14ac:dyDescent="0.3">
      <c r="A36" s="26"/>
      <c r="B36" s="16" t="s">
        <v>26</v>
      </c>
      <c r="C36" s="34">
        <f>SUM(C30:C35)</f>
        <v>83316</v>
      </c>
      <c r="D36" s="34">
        <f t="shared" ref="D36:J36" si="6">SUM(D30:D35)</f>
        <v>75741</v>
      </c>
      <c r="E36" s="34">
        <f t="shared" si="6"/>
        <v>81487</v>
      </c>
      <c r="F36" s="34">
        <f t="shared" si="6"/>
        <v>82641</v>
      </c>
      <c r="G36" s="34">
        <f t="shared" si="6"/>
        <v>92525</v>
      </c>
      <c r="H36" s="34">
        <f t="shared" si="6"/>
        <v>73000</v>
      </c>
      <c r="I36" s="34">
        <f t="shared" si="6"/>
        <v>74000</v>
      </c>
      <c r="J36" s="34">
        <f t="shared" si="6"/>
        <v>74000</v>
      </c>
      <c r="K36" s="34">
        <f t="shared" ref="K36:L36" si="7">SUM(K30:K35)</f>
        <v>74000</v>
      </c>
      <c r="L36" s="34">
        <f t="shared" si="7"/>
        <v>74000</v>
      </c>
    </row>
    <row r="37" spans="1:12" ht="15.9" customHeight="1" x14ac:dyDescent="0.3">
      <c r="A37" s="26"/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5.9" customHeight="1" x14ac:dyDescent="0.3">
      <c r="A38" s="22" t="s">
        <v>22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5.9" customHeight="1" x14ac:dyDescent="0.3">
      <c r="A39" s="26"/>
      <c r="B39" s="26" t="s">
        <v>7</v>
      </c>
      <c r="C39" s="31">
        <v>1424</v>
      </c>
      <c r="D39" s="31">
        <v>1330</v>
      </c>
      <c r="E39" s="31">
        <v>1603</v>
      </c>
      <c r="F39" s="31">
        <v>1731</v>
      </c>
      <c r="G39" s="31">
        <v>1304</v>
      </c>
      <c r="H39" s="31">
        <v>2000</v>
      </c>
      <c r="I39" s="31">
        <v>2000</v>
      </c>
      <c r="J39" s="31">
        <v>2000</v>
      </c>
      <c r="K39" s="31">
        <v>2000</v>
      </c>
      <c r="L39" s="31">
        <v>2000</v>
      </c>
    </row>
    <row r="40" spans="1:12" ht="15.9" customHeight="1" x14ac:dyDescent="0.3">
      <c r="A40" s="26"/>
      <c r="B40" s="26" t="s">
        <v>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</row>
    <row r="41" spans="1:12" ht="15.9" customHeight="1" x14ac:dyDescent="0.3">
      <c r="A41" s="26"/>
      <c r="B41" s="32" t="s">
        <v>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</row>
    <row r="42" spans="1:12" ht="15.9" customHeight="1" x14ac:dyDescent="0.3">
      <c r="A42" s="26"/>
      <c r="B42" s="32" t="s">
        <v>31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</row>
    <row r="43" spans="1:12" ht="15.9" customHeight="1" x14ac:dyDescent="0.3">
      <c r="A43" s="26"/>
      <c r="B43" s="26" t="s">
        <v>0</v>
      </c>
      <c r="C43" s="31">
        <v>5289</v>
      </c>
      <c r="D43" s="31">
        <v>4694</v>
      </c>
      <c r="E43" s="31">
        <v>5634</v>
      </c>
      <c r="F43" s="31">
        <v>6915</v>
      </c>
      <c r="G43" s="31">
        <v>6458</v>
      </c>
      <c r="H43" s="31">
        <v>5000</v>
      </c>
      <c r="I43" s="31">
        <v>5000</v>
      </c>
      <c r="J43" s="31">
        <v>5000</v>
      </c>
      <c r="K43" s="31">
        <v>5000</v>
      </c>
      <c r="L43" s="31">
        <v>5000</v>
      </c>
    </row>
    <row r="44" spans="1:12" ht="15.9" customHeight="1" x14ac:dyDescent="0.3">
      <c r="A44" s="26"/>
      <c r="B44" s="26" t="s">
        <v>1</v>
      </c>
      <c r="C44" s="31">
        <v>0</v>
      </c>
      <c r="D44" s="31">
        <v>5000</v>
      </c>
      <c r="E44" s="31">
        <v>0</v>
      </c>
      <c r="F44" s="31">
        <v>0</v>
      </c>
      <c r="G44" s="31">
        <v>200</v>
      </c>
      <c r="H44" s="31">
        <f>200+1200+1200</f>
        <v>2600</v>
      </c>
      <c r="I44" s="31">
        <v>200</v>
      </c>
      <c r="J44" s="31">
        <v>200</v>
      </c>
      <c r="K44" s="31">
        <v>200</v>
      </c>
      <c r="L44" s="31">
        <v>200</v>
      </c>
    </row>
    <row r="45" spans="1:12" ht="15.9" customHeight="1" x14ac:dyDescent="0.3">
      <c r="A45" s="26"/>
      <c r="B45" s="16" t="s">
        <v>26</v>
      </c>
      <c r="C45" s="24">
        <f t="shared" ref="C45:J45" si="8">SUM(C39:C44)</f>
        <v>6713</v>
      </c>
      <c r="D45" s="24">
        <f t="shared" si="8"/>
        <v>11024</v>
      </c>
      <c r="E45" s="24">
        <f t="shared" si="8"/>
        <v>7237</v>
      </c>
      <c r="F45" s="24">
        <f t="shared" si="8"/>
        <v>8646</v>
      </c>
      <c r="G45" s="24">
        <f t="shared" si="8"/>
        <v>7962</v>
      </c>
      <c r="H45" s="24">
        <f t="shared" si="8"/>
        <v>9600</v>
      </c>
      <c r="I45" s="24">
        <f t="shared" si="8"/>
        <v>7200</v>
      </c>
      <c r="J45" s="24">
        <f t="shared" si="8"/>
        <v>7200</v>
      </c>
      <c r="K45" s="24">
        <f t="shared" ref="K45:L45" si="9">SUM(K39:K44)</f>
        <v>7200</v>
      </c>
      <c r="L45" s="24">
        <f t="shared" si="9"/>
        <v>7200</v>
      </c>
    </row>
    <row r="46" spans="1:12" ht="15.9" customHeight="1" x14ac:dyDescent="0.3"/>
    <row r="47" spans="1:12" s="40" customFormat="1" ht="15.9" customHeight="1" x14ac:dyDescent="0.25">
      <c r="A47" s="41" t="s">
        <v>54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s="40" customFormat="1" ht="15.9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s="40" customFormat="1" ht="15.9" customHeight="1" x14ac:dyDescent="0.25">
      <c r="A49" s="42" t="s">
        <v>49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s="40" customFormat="1" ht="15.9" customHeight="1" x14ac:dyDescent="0.25">
      <c r="A50" s="41"/>
      <c r="B50" s="41" t="s">
        <v>47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s="40" customFormat="1" ht="15.9" customHeight="1" x14ac:dyDescent="0.25">
      <c r="A51" s="41"/>
      <c r="B51" s="41" t="s">
        <v>50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s="40" customFormat="1" ht="15.9" customHeight="1" x14ac:dyDescent="0.25">
      <c r="A52" s="41"/>
      <c r="B52" s="41" t="s">
        <v>48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s="40" customFormat="1" ht="15.9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s="40" customFormat="1" ht="15.9" customHeight="1" x14ac:dyDescent="0.25">
      <c r="A54" s="42" t="s">
        <v>51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s="40" customFormat="1" ht="15.9" customHeight="1" x14ac:dyDescent="0.25">
      <c r="A55" s="41"/>
      <c r="B55" s="41" t="s">
        <v>52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s="40" customFormat="1" ht="15.9" customHeight="1" x14ac:dyDescent="0.25">
      <c r="A56" s="41"/>
      <c r="B56" s="41" t="s">
        <v>53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s="40" customFormat="1" ht="15.9" customHeight="1" x14ac:dyDescent="0.25">
      <c r="A57" s="41"/>
      <c r="B57" s="41" t="s">
        <v>56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</row>
  </sheetData>
  <printOptions horizontalCentered="1"/>
  <pageMargins left="0.19685039370078741" right="0.19685039370078741" top="0.39370078740157483" bottom="0.39370078740157483" header="0.51181102362204722" footer="0.51181102362204722"/>
  <pageSetup paperSize="9" scale="8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3"/>
  <sheetViews>
    <sheetView zoomScaleNormal="100" workbookViewId="0"/>
  </sheetViews>
  <sheetFormatPr defaultColWidth="11" defaultRowHeight="13.2" x14ac:dyDescent="0.25"/>
  <cols>
    <col min="1" max="1" width="2.09765625" style="40" customWidth="1"/>
    <col min="2" max="2" width="32.59765625" style="40" customWidth="1"/>
    <col min="3" max="12" width="7.09765625" style="40" customWidth="1"/>
    <col min="13" max="16384" width="11" style="40"/>
  </cols>
  <sheetData>
    <row r="1" spans="1:12" s="38" customFormat="1" ht="30.75" customHeight="1" x14ac:dyDescent="0.3">
      <c r="A1" s="13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38" customFormat="1" ht="15.9" customHeight="1" x14ac:dyDescent="0.3">
      <c r="A2" s="16"/>
      <c r="B2" s="62"/>
      <c r="C2" s="18" t="s">
        <v>3</v>
      </c>
      <c r="D2" s="18" t="s">
        <v>4</v>
      </c>
      <c r="E2" s="18" t="s">
        <v>5</v>
      </c>
      <c r="F2" s="18" t="s">
        <v>35</v>
      </c>
      <c r="G2" s="18" t="s">
        <v>46</v>
      </c>
      <c r="H2" s="18" t="s">
        <v>38</v>
      </c>
      <c r="I2" s="18" t="s">
        <v>39</v>
      </c>
      <c r="J2" s="18" t="s">
        <v>6</v>
      </c>
      <c r="K2" s="18" t="s">
        <v>36</v>
      </c>
      <c r="L2" s="18" t="s">
        <v>40</v>
      </c>
    </row>
    <row r="3" spans="1:12" s="38" customFormat="1" ht="15.9" customHeight="1" x14ac:dyDescent="0.3">
      <c r="A3" s="19"/>
      <c r="B3" s="63"/>
      <c r="C3" s="21"/>
      <c r="D3" s="21"/>
      <c r="E3" s="21"/>
      <c r="F3" s="21"/>
      <c r="G3" s="21"/>
      <c r="H3" s="21"/>
      <c r="I3" s="21"/>
      <c r="J3" s="21"/>
      <c r="K3" s="21"/>
      <c r="L3" s="61"/>
    </row>
    <row r="4" spans="1:12" s="38" customFormat="1" ht="15.9" customHeight="1" x14ac:dyDescent="0.3">
      <c r="A4" s="22" t="s">
        <v>16</v>
      </c>
      <c r="B4" s="62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38" customFormat="1" ht="15.9" customHeight="1" x14ac:dyDescent="0.3">
      <c r="A5" s="19"/>
      <c r="B5" s="63" t="s">
        <v>17</v>
      </c>
      <c r="C5" s="23">
        <v>20600</v>
      </c>
      <c r="D5" s="23">
        <v>20700</v>
      </c>
      <c r="E5" s="23">
        <v>20700</v>
      </c>
      <c r="F5" s="23">
        <v>20600</v>
      </c>
      <c r="G5" s="23">
        <v>20300</v>
      </c>
      <c r="H5" s="23">
        <v>20200</v>
      </c>
      <c r="I5" s="23">
        <v>20800</v>
      </c>
      <c r="J5" s="23">
        <v>20800</v>
      </c>
      <c r="K5" s="23">
        <v>20800</v>
      </c>
      <c r="L5" s="23">
        <v>20800</v>
      </c>
    </row>
    <row r="6" spans="1:12" s="38" customFormat="1" ht="15.9" customHeight="1" x14ac:dyDescent="0.3">
      <c r="A6" s="19"/>
      <c r="B6" s="63" t="s">
        <v>18</v>
      </c>
      <c r="C6" s="23">
        <v>28210</v>
      </c>
      <c r="D6" s="23">
        <v>27961</v>
      </c>
      <c r="E6" s="23">
        <v>28605</v>
      </c>
      <c r="F6" s="23">
        <v>28595</v>
      </c>
      <c r="G6" s="23">
        <v>28989</v>
      </c>
      <c r="H6" s="23">
        <v>29614</v>
      </c>
      <c r="I6" s="23">
        <v>30024</v>
      </c>
      <c r="J6" s="23">
        <v>30024</v>
      </c>
      <c r="K6" s="23">
        <v>30024</v>
      </c>
      <c r="L6" s="23">
        <v>30024</v>
      </c>
    </row>
    <row r="7" spans="1:12" s="38" customFormat="1" ht="15.9" customHeight="1" x14ac:dyDescent="0.3">
      <c r="A7" s="19"/>
      <c r="B7" s="63" t="s">
        <v>19</v>
      </c>
      <c r="C7" s="23">
        <v>2601</v>
      </c>
      <c r="D7" s="23">
        <v>2709</v>
      </c>
      <c r="E7" s="23">
        <v>4367</v>
      </c>
      <c r="F7" s="23">
        <v>4706</v>
      </c>
      <c r="G7" s="23">
        <v>4994</v>
      </c>
      <c r="H7" s="23">
        <v>4958</v>
      </c>
      <c r="I7" s="23">
        <f>+H7*1.01</f>
        <v>5007.58</v>
      </c>
      <c r="J7" s="23">
        <f>+I7*1.01</f>
        <v>5057.6557999999995</v>
      </c>
      <c r="K7" s="23">
        <f>+J7*1.01</f>
        <v>5108.2323579999993</v>
      </c>
      <c r="L7" s="23">
        <f>+K7*1.01</f>
        <v>5159.3146815799992</v>
      </c>
    </row>
    <row r="8" spans="1:12" s="38" customFormat="1" ht="15.9" customHeight="1" x14ac:dyDescent="0.3">
      <c r="A8" s="19"/>
      <c r="B8" s="16" t="s">
        <v>26</v>
      </c>
      <c r="C8" s="24">
        <f t="shared" ref="C8:J8" si="0">SUM(C5:C7)</f>
        <v>51411</v>
      </c>
      <c r="D8" s="24">
        <f t="shared" si="0"/>
        <v>51370</v>
      </c>
      <c r="E8" s="24">
        <f t="shared" si="0"/>
        <v>53672</v>
      </c>
      <c r="F8" s="24">
        <f t="shared" si="0"/>
        <v>53901</v>
      </c>
      <c r="G8" s="24">
        <f t="shared" si="0"/>
        <v>54283</v>
      </c>
      <c r="H8" s="24">
        <f t="shared" si="0"/>
        <v>54772</v>
      </c>
      <c r="I8" s="24">
        <f t="shared" si="0"/>
        <v>55831.58</v>
      </c>
      <c r="J8" s="24">
        <f t="shared" si="0"/>
        <v>55881.6558</v>
      </c>
      <c r="K8" s="24">
        <f t="shared" ref="K8:L8" si="1">SUM(K5:K7)</f>
        <v>55932.232358000001</v>
      </c>
      <c r="L8" s="24">
        <f t="shared" si="1"/>
        <v>55983.314681579999</v>
      </c>
    </row>
    <row r="9" spans="1:12" s="38" customFormat="1" ht="15.9" customHeight="1" x14ac:dyDescent="0.3">
      <c r="A9" s="19"/>
      <c r="B9" s="63"/>
      <c r="C9" s="37"/>
      <c r="D9" s="21"/>
      <c r="E9" s="21"/>
      <c r="F9" s="21"/>
      <c r="G9" s="21"/>
      <c r="H9" s="21"/>
      <c r="I9" s="21"/>
      <c r="J9" s="21"/>
      <c r="K9" s="21"/>
      <c r="L9" s="61"/>
    </row>
    <row r="10" spans="1:12" ht="15.9" customHeight="1" x14ac:dyDescent="0.25">
      <c r="A10" s="25" t="s">
        <v>55</v>
      </c>
      <c r="B10" s="64"/>
      <c r="C10" s="27"/>
      <c r="D10" s="64"/>
      <c r="E10" s="64"/>
      <c r="F10" s="64"/>
      <c r="G10" s="64"/>
      <c r="H10" s="64"/>
      <c r="I10" s="64"/>
      <c r="J10" s="64"/>
      <c r="K10" s="64"/>
      <c r="L10" s="65"/>
    </row>
    <row r="11" spans="1:12" ht="15.9" customHeight="1" x14ac:dyDescent="0.25">
      <c r="A11" s="22" t="s">
        <v>10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5.9" customHeight="1" x14ac:dyDescent="0.25">
      <c r="A12" s="64"/>
      <c r="B12" s="64" t="s">
        <v>7</v>
      </c>
      <c r="C12" s="68">
        <v>52</v>
      </c>
      <c r="D12" s="68">
        <v>47</v>
      </c>
      <c r="E12" s="68">
        <v>48</v>
      </c>
      <c r="F12" s="68">
        <v>47</v>
      </c>
      <c r="G12" s="68">
        <v>39</v>
      </c>
      <c r="H12" s="68">
        <v>49</v>
      </c>
      <c r="I12" s="68">
        <v>55</v>
      </c>
      <c r="J12" s="68">
        <v>57</v>
      </c>
      <c r="K12" s="68">
        <v>59</v>
      </c>
      <c r="L12" s="68">
        <v>59</v>
      </c>
    </row>
    <row r="13" spans="1:12" ht="15.9" customHeight="1" x14ac:dyDescent="0.25">
      <c r="A13" s="64"/>
      <c r="B13" s="64" t="s">
        <v>2</v>
      </c>
      <c r="C13" s="68">
        <v>6</v>
      </c>
      <c r="D13" s="68">
        <v>8</v>
      </c>
      <c r="E13" s="68">
        <v>9</v>
      </c>
      <c r="F13" s="68">
        <v>3</v>
      </c>
      <c r="G13" s="68">
        <v>13</v>
      </c>
      <c r="H13" s="68">
        <v>12</v>
      </c>
      <c r="I13" s="68">
        <v>6</v>
      </c>
      <c r="J13" s="68">
        <v>10</v>
      </c>
      <c r="K13" s="68">
        <v>10</v>
      </c>
      <c r="L13" s="68">
        <v>10</v>
      </c>
    </row>
    <row r="14" spans="1:12" ht="15.9" customHeight="1" x14ac:dyDescent="0.25">
      <c r="A14" s="64"/>
      <c r="B14" s="69" t="s">
        <v>8</v>
      </c>
      <c r="C14" s="68">
        <v>9</v>
      </c>
      <c r="D14" s="68">
        <v>5</v>
      </c>
      <c r="E14" s="68">
        <v>3</v>
      </c>
      <c r="F14" s="68">
        <v>1</v>
      </c>
      <c r="G14" s="68">
        <v>11</v>
      </c>
      <c r="H14" s="68">
        <v>9</v>
      </c>
      <c r="I14" s="68">
        <v>10</v>
      </c>
      <c r="J14" s="68">
        <v>6</v>
      </c>
      <c r="K14" s="68">
        <v>6</v>
      </c>
      <c r="L14" s="68">
        <v>6</v>
      </c>
    </row>
    <row r="15" spans="1:12" ht="15.9" customHeight="1" x14ac:dyDescent="0.25">
      <c r="A15" s="64"/>
      <c r="B15" s="64" t="s">
        <v>0</v>
      </c>
      <c r="C15" s="68">
        <v>24</v>
      </c>
      <c r="D15" s="68">
        <v>27</v>
      </c>
      <c r="E15" s="68">
        <v>17</v>
      </c>
      <c r="F15" s="68">
        <v>19</v>
      </c>
      <c r="G15" s="68">
        <v>23</v>
      </c>
      <c r="H15" s="68">
        <v>10</v>
      </c>
      <c r="I15" s="68">
        <v>15</v>
      </c>
      <c r="J15" s="68">
        <v>16</v>
      </c>
      <c r="K15" s="68">
        <v>16</v>
      </c>
      <c r="L15" s="68">
        <v>16</v>
      </c>
    </row>
    <row r="16" spans="1:12" ht="15.9" customHeight="1" x14ac:dyDescent="0.25">
      <c r="A16" s="64"/>
      <c r="B16" s="64" t="s">
        <v>1</v>
      </c>
      <c r="C16" s="68">
        <v>1</v>
      </c>
      <c r="D16" s="68">
        <v>2</v>
      </c>
      <c r="E16" s="68">
        <v>1</v>
      </c>
      <c r="F16" s="68">
        <v>1</v>
      </c>
      <c r="G16" s="68">
        <v>1</v>
      </c>
      <c r="H16" s="68">
        <v>2</v>
      </c>
      <c r="I16" s="68">
        <v>2</v>
      </c>
      <c r="J16" s="68">
        <v>2</v>
      </c>
      <c r="K16" s="68">
        <v>2</v>
      </c>
      <c r="L16" s="68">
        <v>2</v>
      </c>
    </row>
    <row r="17" spans="1:12" ht="15.9" customHeight="1" x14ac:dyDescent="0.25">
      <c r="A17" s="64"/>
      <c r="B17" s="16" t="s">
        <v>26</v>
      </c>
      <c r="C17" s="34">
        <f>SUM(C12:C16)</f>
        <v>92</v>
      </c>
      <c r="D17" s="34">
        <f t="shared" ref="D17:L17" si="2">SUM(D12:D16)</f>
        <v>89</v>
      </c>
      <c r="E17" s="34">
        <f t="shared" si="2"/>
        <v>78</v>
      </c>
      <c r="F17" s="34">
        <f t="shared" si="2"/>
        <v>71</v>
      </c>
      <c r="G17" s="34">
        <f t="shared" si="2"/>
        <v>87</v>
      </c>
      <c r="H17" s="34">
        <f t="shared" si="2"/>
        <v>82</v>
      </c>
      <c r="I17" s="34">
        <f t="shared" si="2"/>
        <v>88</v>
      </c>
      <c r="J17" s="34">
        <f t="shared" si="2"/>
        <v>91</v>
      </c>
      <c r="K17" s="34">
        <f t="shared" si="2"/>
        <v>93</v>
      </c>
      <c r="L17" s="34">
        <f t="shared" si="2"/>
        <v>93</v>
      </c>
    </row>
    <row r="18" spans="1:12" ht="15.9" customHeight="1" x14ac:dyDescent="0.25">
      <c r="A18" s="64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5.9" customHeight="1" x14ac:dyDescent="0.25">
      <c r="A19" s="22" t="s">
        <v>11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5.9" customHeight="1" x14ac:dyDescent="0.25">
      <c r="A20" s="64"/>
      <c r="B20" s="64" t="s">
        <v>7</v>
      </c>
      <c r="C20" s="68">
        <v>12</v>
      </c>
      <c r="D20" s="68">
        <v>21</v>
      </c>
      <c r="E20" s="68">
        <v>15</v>
      </c>
      <c r="F20" s="68">
        <v>19</v>
      </c>
      <c r="G20" s="68">
        <v>23</v>
      </c>
      <c r="H20" s="68">
        <v>30</v>
      </c>
      <c r="I20" s="68">
        <v>24</v>
      </c>
      <c r="J20" s="68">
        <v>30</v>
      </c>
      <c r="K20" s="68">
        <v>32</v>
      </c>
      <c r="L20" s="68">
        <v>32</v>
      </c>
    </row>
    <row r="21" spans="1:12" ht="15.9" customHeight="1" x14ac:dyDescent="0.25">
      <c r="A21" s="64"/>
      <c r="B21" s="64" t="s">
        <v>2</v>
      </c>
      <c r="C21" s="68">
        <v>0</v>
      </c>
      <c r="D21" s="68">
        <v>0</v>
      </c>
      <c r="E21" s="68">
        <v>0</v>
      </c>
      <c r="F21" s="68">
        <v>25</v>
      </c>
      <c r="G21" s="68">
        <v>1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</row>
    <row r="22" spans="1:12" ht="15.9" customHeight="1" x14ac:dyDescent="0.25">
      <c r="A22" s="64"/>
      <c r="B22" s="69" t="s">
        <v>8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</row>
    <row r="23" spans="1:12" ht="15.9" customHeight="1" x14ac:dyDescent="0.25">
      <c r="A23" s="64"/>
      <c r="B23" s="64" t="s">
        <v>0</v>
      </c>
      <c r="C23" s="68">
        <v>81</v>
      </c>
      <c r="D23" s="68">
        <v>53</v>
      </c>
      <c r="E23" s="68">
        <v>35</v>
      </c>
      <c r="F23" s="68">
        <v>61</v>
      </c>
      <c r="G23" s="68">
        <v>61</v>
      </c>
      <c r="H23" s="68">
        <v>20</v>
      </c>
      <c r="I23" s="68">
        <v>80</v>
      </c>
      <c r="J23" s="68">
        <v>80</v>
      </c>
      <c r="K23" s="68">
        <v>80</v>
      </c>
      <c r="L23" s="68">
        <v>80</v>
      </c>
    </row>
    <row r="24" spans="1:12" ht="15.9" customHeight="1" x14ac:dyDescent="0.25">
      <c r="A24" s="64"/>
      <c r="B24" s="64" t="s">
        <v>1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2</v>
      </c>
      <c r="I24" s="68">
        <v>0</v>
      </c>
      <c r="J24" s="68">
        <v>0</v>
      </c>
      <c r="K24" s="68">
        <v>0</v>
      </c>
      <c r="L24" s="68">
        <v>0</v>
      </c>
    </row>
    <row r="25" spans="1:12" ht="15.9" customHeight="1" x14ac:dyDescent="0.25">
      <c r="A25" s="64"/>
      <c r="B25" s="16" t="s">
        <v>26</v>
      </c>
      <c r="C25" s="24">
        <f t="shared" ref="C25:L25" si="3">SUM(C20:C24)</f>
        <v>93</v>
      </c>
      <c r="D25" s="24">
        <f t="shared" si="3"/>
        <v>74</v>
      </c>
      <c r="E25" s="24">
        <f t="shared" si="3"/>
        <v>50</v>
      </c>
      <c r="F25" s="24">
        <f t="shared" si="3"/>
        <v>105</v>
      </c>
      <c r="G25" s="24">
        <f t="shared" si="3"/>
        <v>85</v>
      </c>
      <c r="H25" s="24">
        <f t="shared" si="3"/>
        <v>52</v>
      </c>
      <c r="I25" s="24">
        <f t="shared" si="3"/>
        <v>104</v>
      </c>
      <c r="J25" s="24">
        <f t="shared" si="3"/>
        <v>110</v>
      </c>
      <c r="K25" s="24">
        <f t="shared" si="3"/>
        <v>112</v>
      </c>
      <c r="L25" s="24">
        <f t="shared" si="3"/>
        <v>112</v>
      </c>
    </row>
    <row r="26" spans="1:12" ht="15.9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5.9" customHeight="1" x14ac:dyDescent="0.25">
      <c r="A27" s="22" t="s">
        <v>21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5.9" customHeight="1" x14ac:dyDescent="0.25">
      <c r="A28" s="64"/>
      <c r="B28" s="64" t="s">
        <v>7</v>
      </c>
      <c r="C28" s="68">
        <v>30536</v>
      </c>
      <c r="D28" s="68">
        <v>21860</v>
      </c>
      <c r="E28" s="68">
        <v>40254</v>
      </c>
      <c r="F28" s="68">
        <v>49974</v>
      </c>
      <c r="G28" s="68">
        <v>38672</v>
      </c>
      <c r="H28" s="68">
        <v>33000</v>
      </c>
      <c r="I28" s="68">
        <v>33500</v>
      </c>
      <c r="J28" s="68">
        <v>34000</v>
      </c>
      <c r="K28" s="68">
        <v>34500</v>
      </c>
      <c r="L28" s="68">
        <v>34500</v>
      </c>
    </row>
    <row r="29" spans="1:12" ht="15.9" customHeight="1" x14ac:dyDescent="0.25">
      <c r="A29" s="64"/>
      <c r="B29" s="64" t="s">
        <v>2</v>
      </c>
      <c r="C29" s="68">
        <v>3059</v>
      </c>
      <c r="D29" s="68">
        <v>3444</v>
      </c>
      <c r="E29" s="68">
        <v>7353</v>
      </c>
      <c r="F29" s="68">
        <v>1469</v>
      </c>
      <c r="G29" s="68">
        <v>6289</v>
      </c>
      <c r="H29" s="68">
        <v>7500</v>
      </c>
      <c r="I29" s="68">
        <v>7500</v>
      </c>
      <c r="J29" s="68">
        <v>7500</v>
      </c>
      <c r="K29" s="68">
        <v>7500</v>
      </c>
      <c r="L29" s="68">
        <v>7500</v>
      </c>
    </row>
    <row r="30" spans="1:12" ht="15.9" customHeight="1" x14ac:dyDescent="0.25">
      <c r="A30" s="64"/>
      <c r="B30" s="69" t="s">
        <v>8</v>
      </c>
      <c r="C30" s="68">
        <v>31073</v>
      </c>
      <c r="D30" s="68">
        <v>2124</v>
      </c>
      <c r="E30" s="68">
        <v>2803</v>
      </c>
      <c r="F30" s="68">
        <v>673</v>
      </c>
      <c r="G30" s="68">
        <v>997</v>
      </c>
      <c r="H30" s="68">
        <v>8000</v>
      </c>
      <c r="I30" s="68">
        <v>8000</v>
      </c>
      <c r="J30" s="68">
        <v>8000</v>
      </c>
      <c r="K30" s="68">
        <v>8000</v>
      </c>
      <c r="L30" s="68">
        <v>8000</v>
      </c>
    </row>
    <row r="31" spans="1:12" ht="15.9" customHeight="1" x14ac:dyDescent="0.25">
      <c r="A31" s="64"/>
      <c r="B31" s="64" t="s">
        <v>0</v>
      </c>
      <c r="C31" s="68">
        <v>9464</v>
      </c>
      <c r="D31" s="68">
        <v>13916</v>
      </c>
      <c r="E31" s="68">
        <v>15553</v>
      </c>
      <c r="F31" s="68">
        <v>9679</v>
      </c>
      <c r="G31" s="68">
        <v>10275</v>
      </c>
      <c r="H31" s="68">
        <v>6000</v>
      </c>
      <c r="I31" s="68">
        <v>12500</v>
      </c>
      <c r="J31" s="68">
        <v>12500</v>
      </c>
      <c r="K31" s="68">
        <v>12500</v>
      </c>
      <c r="L31" s="68">
        <v>12500</v>
      </c>
    </row>
    <row r="32" spans="1:12" ht="15.9" customHeight="1" x14ac:dyDescent="0.25">
      <c r="A32" s="64"/>
      <c r="B32" s="64" t="s">
        <v>1</v>
      </c>
      <c r="C32" s="68">
        <v>2400</v>
      </c>
      <c r="D32" s="68">
        <v>3363</v>
      </c>
      <c r="E32" s="68">
        <v>2971</v>
      </c>
      <c r="F32" s="68">
        <v>2097</v>
      </c>
      <c r="G32" s="68">
        <v>2107</v>
      </c>
      <c r="H32" s="68">
        <v>3500</v>
      </c>
      <c r="I32" s="68">
        <v>3500</v>
      </c>
      <c r="J32" s="68">
        <v>3500</v>
      </c>
      <c r="K32" s="68">
        <v>3500</v>
      </c>
      <c r="L32" s="68">
        <v>3500</v>
      </c>
    </row>
    <row r="33" spans="1:12" ht="15.9" customHeight="1" x14ac:dyDescent="0.25">
      <c r="A33" s="64"/>
      <c r="B33" s="16" t="s">
        <v>26</v>
      </c>
      <c r="C33" s="34">
        <f>SUM(C28:C32)</f>
        <v>76532</v>
      </c>
      <c r="D33" s="34">
        <f t="shared" ref="D33:L33" si="4">SUM(D28:D32)</f>
        <v>44707</v>
      </c>
      <c r="E33" s="34">
        <f t="shared" si="4"/>
        <v>68934</v>
      </c>
      <c r="F33" s="34">
        <f t="shared" si="4"/>
        <v>63892</v>
      </c>
      <c r="G33" s="34">
        <f t="shared" si="4"/>
        <v>58340</v>
      </c>
      <c r="H33" s="34">
        <f t="shared" si="4"/>
        <v>58000</v>
      </c>
      <c r="I33" s="34">
        <f t="shared" si="4"/>
        <v>65000</v>
      </c>
      <c r="J33" s="34">
        <f t="shared" si="4"/>
        <v>65500</v>
      </c>
      <c r="K33" s="34">
        <f t="shared" si="4"/>
        <v>66000</v>
      </c>
      <c r="L33" s="34">
        <f t="shared" si="4"/>
        <v>66000</v>
      </c>
    </row>
    <row r="34" spans="1:12" ht="15.9" customHeight="1" x14ac:dyDescent="0.25">
      <c r="A34" s="64"/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5.9" customHeight="1" x14ac:dyDescent="0.25">
      <c r="A35" s="22" t="s">
        <v>22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5.9" customHeight="1" x14ac:dyDescent="0.25">
      <c r="A36" s="64"/>
      <c r="B36" s="64" t="s">
        <v>7</v>
      </c>
      <c r="C36" s="68">
        <v>2358</v>
      </c>
      <c r="D36" s="68">
        <v>3715</v>
      </c>
      <c r="E36" s="68">
        <v>2769</v>
      </c>
      <c r="F36" s="68">
        <v>3268</v>
      </c>
      <c r="G36" s="68">
        <v>3049</v>
      </c>
      <c r="H36" s="68">
        <v>2900</v>
      </c>
      <c r="I36" s="68">
        <v>3250</v>
      </c>
      <c r="J36" s="68">
        <v>3750</v>
      </c>
      <c r="K36" s="68">
        <v>4000</v>
      </c>
      <c r="L36" s="68">
        <v>4000</v>
      </c>
    </row>
    <row r="37" spans="1:12" ht="15.9" customHeight="1" x14ac:dyDescent="0.25">
      <c r="A37" s="64"/>
      <c r="B37" s="64" t="s">
        <v>2</v>
      </c>
      <c r="C37" s="68">
        <v>0</v>
      </c>
      <c r="D37" s="68">
        <v>0</v>
      </c>
      <c r="E37" s="68">
        <v>0</v>
      </c>
      <c r="F37" s="68">
        <v>732</v>
      </c>
      <c r="G37" s="68">
        <v>111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</row>
    <row r="38" spans="1:12" ht="15.9" customHeight="1" x14ac:dyDescent="0.25">
      <c r="A38" s="64"/>
      <c r="B38" s="69" t="s">
        <v>8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</row>
    <row r="39" spans="1:12" ht="15.9" customHeight="1" x14ac:dyDescent="0.25">
      <c r="A39" s="64"/>
      <c r="B39" s="64" t="s">
        <v>0</v>
      </c>
      <c r="C39" s="68">
        <v>5969</v>
      </c>
      <c r="D39" s="68">
        <v>3889</v>
      </c>
      <c r="E39" s="68">
        <v>8015</v>
      </c>
      <c r="F39" s="68">
        <v>6290</v>
      </c>
      <c r="G39" s="68">
        <v>9731</v>
      </c>
      <c r="H39" s="68">
        <v>2000</v>
      </c>
      <c r="I39" s="68">
        <v>8500</v>
      </c>
      <c r="J39" s="68">
        <v>10000</v>
      </c>
      <c r="K39" s="68">
        <v>10000</v>
      </c>
      <c r="L39" s="68">
        <v>10000</v>
      </c>
    </row>
    <row r="40" spans="1:12" ht="15.9" customHeight="1" x14ac:dyDescent="0.25">
      <c r="A40" s="64"/>
      <c r="B40" s="64" t="s">
        <v>1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30000</v>
      </c>
      <c r="I40" s="68">
        <v>0</v>
      </c>
      <c r="J40" s="68">
        <v>0</v>
      </c>
      <c r="K40" s="68">
        <v>0</v>
      </c>
      <c r="L40" s="68">
        <v>0</v>
      </c>
    </row>
    <row r="41" spans="1:12" ht="15.9" customHeight="1" x14ac:dyDescent="0.25">
      <c r="A41" s="64"/>
      <c r="B41" s="16" t="s">
        <v>26</v>
      </c>
      <c r="C41" s="24">
        <f t="shared" ref="C41:L41" si="5">SUM(C36:C40)</f>
        <v>8327</v>
      </c>
      <c r="D41" s="24">
        <f t="shared" si="5"/>
        <v>7604</v>
      </c>
      <c r="E41" s="24">
        <f t="shared" si="5"/>
        <v>10784</v>
      </c>
      <c r="F41" s="24">
        <f t="shared" si="5"/>
        <v>10290</v>
      </c>
      <c r="G41" s="24">
        <f t="shared" si="5"/>
        <v>12891</v>
      </c>
      <c r="H41" s="24">
        <f t="shared" si="5"/>
        <v>34900</v>
      </c>
      <c r="I41" s="24">
        <f t="shared" si="5"/>
        <v>11750</v>
      </c>
      <c r="J41" s="24">
        <f t="shared" si="5"/>
        <v>13750</v>
      </c>
      <c r="K41" s="24">
        <f t="shared" si="5"/>
        <v>14000</v>
      </c>
      <c r="L41" s="24">
        <f t="shared" si="5"/>
        <v>14000</v>
      </c>
    </row>
    <row r="42" spans="1:12" ht="15.9" customHeight="1" x14ac:dyDescent="0.25"/>
    <row r="43" spans="1:12" ht="15.9" customHeight="1" x14ac:dyDescent="0.25">
      <c r="A43" s="41" t="s">
        <v>54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.9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5.9" customHeight="1" x14ac:dyDescent="0.25">
      <c r="A45" s="42" t="s">
        <v>49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5.9" customHeight="1" x14ac:dyDescent="0.25">
      <c r="A46" s="41"/>
      <c r="B46" s="41" t="s">
        <v>47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5.9" customHeight="1" x14ac:dyDescent="0.25">
      <c r="A47" s="41"/>
      <c r="B47" s="41" t="s">
        <v>59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5.9" customHeight="1" x14ac:dyDescent="0.25">
      <c r="A48" s="41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5.9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5.9" customHeight="1" x14ac:dyDescent="0.25">
      <c r="A50" s="42" t="s">
        <v>51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5.9" customHeight="1" x14ac:dyDescent="0.25">
      <c r="A51" s="41"/>
      <c r="B51" s="41" t="s">
        <v>60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5.9" customHeight="1" x14ac:dyDescent="0.25">
      <c r="A52" s="41"/>
      <c r="B52" s="41" t="s">
        <v>53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5.9" customHeight="1" x14ac:dyDescent="0.25">
      <c r="A53" s="41"/>
      <c r="B53" s="41" t="s">
        <v>56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</row>
  </sheetData>
  <phoneticPr fontId="14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Finanslov</vt:lpstr>
      <vt:lpstr>CopenhagenPhil</vt:lpstr>
      <vt:lpstr>Odense</vt:lpstr>
      <vt:lpstr>Sønderjylland</vt:lpstr>
      <vt:lpstr>Aarhus</vt:lpstr>
      <vt:lpstr>Aalborg</vt:lpstr>
    </vt:vector>
  </TitlesOfParts>
  <Company>Køge Musikskole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Keiding</dc:creator>
  <cp:lastModifiedBy>Lars Westermann</cp:lastModifiedBy>
  <cp:lastPrinted>2017-11-02T12:39:06Z</cp:lastPrinted>
  <dcterms:created xsi:type="dcterms:W3CDTF">2015-09-28T09:40:08Z</dcterms:created>
  <dcterms:modified xsi:type="dcterms:W3CDTF">2017-11-10T12:05:22Z</dcterms:modified>
</cp:coreProperties>
</file>